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166925"/>
  <mc:AlternateContent xmlns:mc="http://schemas.openxmlformats.org/markup-compatibility/2006">
    <mc:Choice Requires="x15">
      <x15ac:absPath xmlns:x15ac="http://schemas.microsoft.com/office/spreadsheetml/2010/11/ac" url="\\172.16.1.100\Share\560_交通対策室\110_交通対策課\002_物流\006_推奨物流事業者・場内貨物取扱指定事業者の公募\04_HP掲載資料\"/>
    </mc:Choice>
  </mc:AlternateContent>
  <xr:revisionPtr revIDLastSave="0" documentId="13_ncr:1_{F9D2467D-137A-4C52-BBD3-4107BD44E673}" xr6:coauthVersionLast="47" xr6:coauthVersionMax="47" xr10:uidLastSave="{00000000-0000-0000-0000-000000000000}"/>
  <bookViews>
    <workbookView xWindow="-110" yWindow="-110" windowWidth="19420" windowHeight="10420" xr2:uid="{910CB8D7-33B5-40B2-86C4-4D1E54535F61}"/>
  </bookViews>
  <sheets>
    <sheet name="２０２７年国際園芸博覧会"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544" i="2" l="1"/>
  <c r="R541" i="2"/>
  <c r="Q541" i="2"/>
  <c r="O522" i="2"/>
  <c r="O521" i="2"/>
  <c r="O520" i="2"/>
  <c r="O519" i="2"/>
  <c r="O518" i="2"/>
  <c r="O517" i="2"/>
  <c r="O516" i="2"/>
  <c r="O515" i="2"/>
  <c r="O514" i="2"/>
  <c r="O513" i="2"/>
  <c r="O512" i="2"/>
  <c r="O509" i="2"/>
  <c r="O508" i="2"/>
  <c r="O507" i="2"/>
  <c r="O506" i="2"/>
  <c r="O505" i="2"/>
  <c r="O504" i="2"/>
  <c r="O503" i="2"/>
  <c r="O502" i="2"/>
  <c r="O501" i="2"/>
  <c r="O500" i="2"/>
  <c r="O496" i="2"/>
  <c r="O495" i="2"/>
  <c r="O494" i="2"/>
  <c r="O493" i="2"/>
  <c r="O492" i="2"/>
  <c r="O488" i="2"/>
  <c r="O487" i="2"/>
  <c r="O486" i="2"/>
  <c r="R483" i="2"/>
  <c r="R540" i="2" s="1"/>
  <c r="Q483" i="2"/>
  <c r="Q540" i="2" s="1"/>
  <c r="R481" i="2"/>
  <c r="O481" i="2"/>
  <c r="R480" i="2"/>
  <c r="O480" i="2"/>
  <c r="R479" i="2"/>
  <c r="O479" i="2"/>
  <c r="R478" i="2"/>
  <c r="O478" i="2"/>
  <c r="R476" i="2"/>
  <c r="O476" i="2"/>
  <c r="R475" i="2"/>
  <c r="O475" i="2"/>
  <c r="R473" i="2"/>
  <c r="O473" i="2"/>
  <c r="R472" i="2"/>
  <c r="O472" i="2"/>
  <c r="R470" i="2"/>
  <c r="O470" i="2"/>
  <c r="R469" i="2"/>
  <c r="O469" i="2"/>
  <c r="O468" i="2"/>
  <c r="P468" i="2" s="1"/>
  <c r="R468" i="2" s="1"/>
  <c r="O467" i="2"/>
  <c r="P467" i="2" s="1"/>
  <c r="R467" i="2" s="1"/>
  <c r="O466" i="2"/>
  <c r="P466" i="2" s="1"/>
  <c r="R466" i="2" s="1"/>
  <c r="O465" i="2"/>
  <c r="P465" i="2" s="1"/>
  <c r="R465" i="2" s="1"/>
  <c r="O464" i="2"/>
  <c r="P464" i="2" s="1"/>
  <c r="R464" i="2" s="1"/>
  <c r="O463" i="2"/>
  <c r="P463" i="2" s="1"/>
  <c r="R463" i="2" s="1"/>
  <c r="O462" i="2"/>
  <c r="P462" i="2" s="1"/>
  <c r="R462" i="2" s="1"/>
  <c r="R460" i="2"/>
  <c r="O460" i="2"/>
  <c r="R459" i="2"/>
  <c r="O459" i="2"/>
  <c r="O458" i="2"/>
  <c r="P458" i="2" s="1"/>
  <c r="R458" i="2" s="1"/>
  <c r="O457" i="2"/>
  <c r="P457" i="2" s="1"/>
  <c r="R457" i="2" s="1"/>
  <c r="O456" i="2"/>
  <c r="P456" i="2" s="1"/>
  <c r="R456" i="2" s="1"/>
  <c r="O455" i="2"/>
  <c r="P455" i="2" s="1"/>
  <c r="R455" i="2" s="1"/>
  <c r="O454" i="2"/>
  <c r="P454" i="2" s="1"/>
  <c r="R454" i="2" s="1"/>
  <c r="O453" i="2"/>
  <c r="P453" i="2" s="1"/>
  <c r="R453" i="2" s="1"/>
  <c r="O452" i="2"/>
  <c r="P452" i="2" s="1"/>
  <c r="R452" i="2" s="1"/>
  <c r="Q450" i="2"/>
  <c r="Q539" i="2" s="1"/>
  <c r="O448" i="2"/>
  <c r="P448" i="2" s="1"/>
  <c r="R448" i="2" s="1"/>
  <c r="O447" i="2"/>
  <c r="P447" i="2" s="1"/>
  <c r="R447" i="2" s="1"/>
  <c r="O446" i="2"/>
  <c r="P446" i="2" s="1"/>
  <c r="R446" i="2" s="1"/>
  <c r="O445" i="2"/>
  <c r="P445" i="2" s="1"/>
  <c r="R445" i="2" s="1"/>
  <c r="O444" i="2"/>
  <c r="P444" i="2" s="1"/>
  <c r="R444" i="2" s="1"/>
  <c r="O443" i="2"/>
  <c r="P443" i="2" s="1"/>
  <c r="R443" i="2" s="1"/>
  <c r="O442" i="2"/>
  <c r="P442" i="2" s="1"/>
  <c r="R442" i="2" s="1"/>
  <c r="O441" i="2"/>
  <c r="P441" i="2" s="1"/>
  <c r="R441" i="2" s="1"/>
  <c r="O440" i="2"/>
  <c r="P440" i="2" s="1"/>
  <c r="R440" i="2" s="1"/>
  <c r="Q438" i="2"/>
  <c r="Q538" i="2" s="1"/>
  <c r="O436" i="2"/>
  <c r="P436" i="2" s="1"/>
  <c r="R436" i="2" s="1"/>
  <c r="W434" i="2"/>
  <c r="O434" i="2"/>
  <c r="P434" i="2" s="1"/>
  <c r="R434" i="2" s="1"/>
  <c r="W433" i="2"/>
  <c r="O433" i="2"/>
  <c r="P433" i="2" s="1"/>
  <c r="R433" i="2" s="1"/>
  <c r="Q432" i="2"/>
  <c r="Q537" i="2" s="1"/>
  <c r="O430" i="2"/>
  <c r="P430" i="2" s="1"/>
  <c r="R430" i="2" s="1"/>
  <c r="O429" i="2"/>
  <c r="P429" i="2" s="1"/>
  <c r="R429" i="2" s="1"/>
  <c r="O428" i="2"/>
  <c r="P428" i="2" s="1"/>
  <c r="R428" i="2" s="1"/>
  <c r="O427" i="2"/>
  <c r="P427" i="2" s="1"/>
  <c r="R427" i="2" s="1"/>
  <c r="O426" i="2"/>
  <c r="P426" i="2" s="1"/>
  <c r="R426" i="2" s="1"/>
  <c r="O425" i="2"/>
  <c r="P425" i="2" s="1"/>
  <c r="R425" i="2" s="1"/>
  <c r="O424" i="2"/>
  <c r="P424" i="2" s="1"/>
  <c r="R424" i="2" s="1"/>
  <c r="W422" i="2"/>
  <c r="O422" i="2"/>
  <c r="P422" i="2" s="1"/>
  <c r="R422" i="2" s="1"/>
  <c r="Q421" i="2"/>
  <c r="Q536" i="2" s="1"/>
  <c r="O419" i="2"/>
  <c r="P419" i="2" s="1"/>
  <c r="R419" i="2" s="1"/>
  <c r="O418" i="2"/>
  <c r="P418" i="2" s="1"/>
  <c r="R418" i="2" s="1"/>
  <c r="O417" i="2"/>
  <c r="P417" i="2" s="1"/>
  <c r="R417" i="2" s="1"/>
  <c r="O416" i="2"/>
  <c r="P416" i="2" s="1"/>
  <c r="R416" i="2" s="1"/>
  <c r="O415" i="2"/>
  <c r="P415" i="2" s="1"/>
  <c r="R415" i="2" s="1"/>
  <c r="O414" i="2"/>
  <c r="P414" i="2" s="1"/>
  <c r="R414" i="2" s="1"/>
  <c r="O413" i="2"/>
  <c r="P413" i="2" s="1"/>
  <c r="R413" i="2" s="1"/>
  <c r="W411" i="2"/>
  <c r="O411" i="2"/>
  <c r="P411" i="2" s="1"/>
  <c r="R411" i="2" s="1"/>
  <c r="Q410" i="2"/>
  <c r="Q535" i="2" s="1"/>
  <c r="O408" i="2"/>
  <c r="P408" i="2" s="1"/>
  <c r="R408" i="2" s="1"/>
  <c r="O407" i="2"/>
  <c r="P407" i="2" s="1"/>
  <c r="R407" i="2" s="1"/>
  <c r="O406" i="2"/>
  <c r="P406" i="2" s="1"/>
  <c r="R406" i="2" s="1"/>
  <c r="O405" i="2"/>
  <c r="P405" i="2" s="1"/>
  <c r="R405" i="2" s="1"/>
  <c r="O404" i="2"/>
  <c r="P404" i="2" s="1"/>
  <c r="R404" i="2" s="1"/>
  <c r="O403" i="2"/>
  <c r="P403" i="2" s="1"/>
  <c r="R403" i="2" s="1"/>
  <c r="O402" i="2"/>
  <c r="P402" i="2" s="1"/>
  <c r="R402" i="2" s="1"/>
  <c r="O401" i="2"/>
  <c r="P401" i="2" s="1"/>
  <c r="R401" i="2" s="1"/>
  <c r="O400" i="2"/>
  <c r="P400" i="2" s="1"/>
  <c r="R400" i="2" s="1"/>
  <c r="O399" i="2"/>
  <c r="P399" i="2" s="1"/>
  <c r="R399" i="2" s="1"/>
  <c r="O398" i="2"/>
  <c r="P398" i="2" s="1"/>
  <c r="R398" i="2" s="1"/>
  <c r="O397" i="2"/>
  <c r="P397" i="2" s="1"/>
  <c r="R397" i="2" s="1"/>
  <c r="O396" i="2"/>
  <c r="P396" i="2" s="1"/>
  <c r="R396" i="2" s="1"/>
  <c r="O395" i="2"/>
  <c r="P395" i="2" s="1"/>
  <c r="R395" i="2" s="1"/>
  <c r="O394" i="2"/>
  <c r="P394" i="2" s="1"/>
  <c r="R394" i="2" s="1"/>
  <c r="W392" i="2"/>
  <c r="O392" i="2"/>
  <c r="P392" i="2" s="1"/>
  <c r="R392" i="2" s="1"/>
  <c r="W391" i="2"/>
  <c r="O391" i="2"/>
  <c r="P391" i="2" s="1"/>
  <c r="R391" i="2" s="1"/>
  <c r="Q390" i="2"/>
  <c r="Q534" i="2" s="1"/>
  <c r="W388" i="2"/>
  <c r="O388" i="2"/>
  <c r="P388" i="2" s="1"/>
  <c r="R388" i="2" s="1"/>
  <c r="W387" i="2"/>
  <c r="O387" i="2"/>
  <c r="P387" i="2" s="1"/>
  <c r="R387" i="2" s="1"/>
  <c r="W385" i="2"/>
  <c r="O385" i="2"/>
  <c r="P385" i="2" s="1"/>
  <c r="R385" i="2" s="1"/>
  <c r="W384" i="2"/>
  <c r="O384" i="2"/>
  <c r="P384" i="2" s="1"/>
  <c r="R384" i="2" s="1"/>
  <c r="W382" i="2"/>
  <c r="O382" i="2"/>
  <c r="P382" i="2" s="1"/>
  <c r="R382" i="2" s="1"/>
  <c r="W381" i="2"/>
  <c r="O381" i="2"/>
  <c r="P381" i="2" s="1"/>
  <c r="R381" i="2" s="1"/>
  <c r="W379" i="2"/>
  <c r="O379" i="2"/>
  <c r="P379" i="2" s="1"/>
  <c r="R379" i="2" s="1"/>
  <c r="W378" i="2"/>
  <c r="O378" i="2"/>
  <c r="P378" i="2" s="1"/>
  <c r="R378" i="2" s="1"/>
  <c r="W376" i="2"/>
  <c r="O376" i="2"/>
  <c r="P376" i="2" s="1"/>
  <c r="R376" i="2" s="1"/>
  <c r="W375" i="2"/>
  <c r="O375" i="2"/>
  <c r="P375" i="2" s="1"/>
  <c r="R375" i="2" s="1"/>
  <c r="W374" i="2"/>
  <c r="O374" i="2"/>
  <c r="P374" i="2" s="1"/>
  <c r="R374" i="2" s="1"/>
  <c r="W373" i="2"/>
  <c r="O373" i="2"/>
  <c r="P373" i="2" s="1"/>
  <c r="R373" i="2" s="1"/>
  <c r="W372" i="2"/>
  <c r="O372" i="2"/>
  <c r="P372" i="2" s="1"/>
  <c r="R372" i="2" s="1"/>
  <c r="W371" i="2"/>
  <c r="O371" i="2"/>
  <c r="P371" i="2" s="1"/>
  <c r="R371" i="2" s="1"/>
  <c r="W370" i="2"/>
  <c r="O370" i="2"/>
  <c r="P370" i="2" s="1"/>
  <c r="R370" i="2" s="1"/>
  <c r="W369" i="2"/>
  <c r="O369" i="2"/>
  <c r="P369" i="2" s="1"/>
  <c r="R369" i="2" s="1"/>
  <c r="W368" i="2"/>
  <c r="O368" i="2"/>
  <c r="P368" i="2" s="1"/>
  <c r="R368" i="2" s="1"/>
  <c r="W367" i="2"/>
  <c r="O367" i="2"/>
  <c r="P367" i="2" s="1"/>
  <c r="R367" i="2" s="1"/>
  <c r="W366" i="2"/>
  <c r="O366" i="2"/>
  <c r="P366" i="2" s="1"/>
  <c r="R366" i="2" s="1"/>
  <c r="W365" i="2"/>
  <c r="O365" i="2"/>
  <c r="P365" i="2" s="1"/>
  <c r="R365" i="2" s="1"/>
  <c r="W364" i="2"/>
  <c r="O364" i="2"/>
  <c r="P364" i="2" s="1"/>
  <c r="R364" i="2" s="1"/>
  <c r="W363" i="2"/>
  <c r="O363" i="2"/>
  <c r="P363" i="2" s="1"/>
  <c r="R363" i="2" s="1"/>
  <c r="W362" i="2"/>
  <c r="O362" i="2"/>
  <c r="P362" i="2" s="1"/>
  <c r="R362" i="2" s="1"/>
  <c r="W361" i="2"/>
  <c r="O361" i="2"/>
  <c r="P361" i="2" s="1"/>
  <c r="R361" i="2" s="1"/>
  <c r="W360" i="2"/>
  <c r="O360" i="2"/>
  <c r="P360" i="2" s="1"/>
  <c r="R360" i="2" s="1"/>
  <c r="W359" i="2"/>
  <c r="O359" i="2"/>
  <c r="P359" i="2" s="1"/>
  <c r="R359" i="2" s="1"/>
  <c r="W358" i="2"/>
  <c r="O358" i="2"/>
  <c r="P358" i="2" s="1"/>
  <c r="R358" i="2" s="1"/>
  <c r="W357" i="2"/>
  <c r="O357" i="2"/>
  <c r="P357" i="2" s="1"/>
  <c r="R357" i="2" s="1"/>
  <c r="Q354" i="2"/>
  <c r="Q533" i="2" s="1"/>
  <c r="W352" i="2"/>
  <c r="O352" i="2"/>
  <c r="P352" i="2" s="1"/>
  <c r="R352" i="2" s="1"/>
  <c r="W351" i="2"/>
  <c r="O351" i="2"/>
  <c r="P351" i="2" s="1"/>
  <c r="R351" i="2" s="1"/>
  <c r="W349" i="2"/>
  <c r="O349" i="2"/>
  <c r="P349" i="2" s="1"/>
  <c r="R349" i="2" s="1"/>
  <c r="W348" i="2"/>
  <c r="O348" i="2"/>
  <c r="P348" i="2" s="1"/>
  <c r="R348" i="2" s="1"/>
  <c r="W347" i="2"/>
  <c r="O347" i="2"/>
  <c r="P347" i="2" s="1"/>
  <c r="R347" i="2" s="1"/>
  <c r="W345" i="2"/>
  <c r="O345" i="2"/>
  <c r="P345" i="2" s="1"/>
  <c r="R345" i="2" s="1"/>
  <c r="W344" i="2"/>
  <c r="O344" i="2"/>
  <c r="P344" i="2" s="1"/>
  <c r="R344" i="2" s="1"/>
  <c r="W342" i="2"/>
  <c r="O342" i="2"/>
  <c r="P342" i="2" s="1"/>
  <c r="R342" i="2" s="1"/>
  <c r="W341" i="2"/>
  <c r="O341" i="2"/>
  <c r="P341" i="2" s="1"/>
  <c r="R341" i="2" s="1"/>
  <c r="W339" i="2"/>
  <c r="O339" i="2"/>
  <c r="P339" i="2" s="1"/>
  <c r="R339" i="2" s="1"/>
  <c r="W338" i="2"/>
  <c r="O338" i="2"/>
  <c r="P338" i="2" s="1"/>
  <c r="R338" i="2" s="1"/>
  <c r="W336" i="2"/>
  <c r="O336" i="2"/>
  <c r="P336" i="2" s="1"/>
  <c r="R336" i="2" s="1"/>
  <c r="W335" i="2"/>
  <c r="O335" i="2"/>
  <c r="P335" i="2" s="1"/>
  <c r="R335" i="2" s="1"/>
  <c r="W333" i="2"/>
  <c r="O333" i="2"/>
  <c r="P333" i="2" s="1"/>
  <c r="R333" i="2" s="1"/>
  <c r="W332" i="2"/>
  <c r="O332" i="2"/>
  <c r="P332" i="2" s="1"/>
  <c r="R332" i="2" s="1"/>
  <c r="R330" i="2"/>
  <c r="O330" i="2"/>
  <c r="O329" i="2"/>
  <c r="O328" i="2"/>
  <c r="P328" i="2" s="1"/>
  <c r="R327" i="2"/>
  <c r="O327" i="2"/>
  <c r="O326" i="2"/>
  <c r="O325" i="2"/>
  <c r="P325" i="2" s="1"/>
  <c r="R324" i="2"/>
  <c r="O324" i="2"/>
  <c r="O323" i="2"/>
  <c r="O322" i="2"/>
  <c r="P322" i="2" s="1"/>
  <c r="R321" i="2"/>
  <c r="O321" i="2"/>
  <c r="O320" i="2"/>
  <c r="O319" i="2"/>
  <c r="P319" i="2" s="1"/>
  <c r="R318" i="2"/>
  <c r="O318" i="2"/>
  <c r="O317" i="2"/>
  <c r="O316" i="2"/>
  <c r="P316" i="2" s="1"/>
  <c r="R315" i="2"/>
  <c r="O315" i="2"/>
  <c r="O314" i="2"/>
  <c r="O313" i="2"/>
  <c r="P313" i="2" s="1"/>
  <c r="W311" i="2"/>
  <c r="O311" i="2"/>
  <c r="P311" i="2" s="1"/>
  <c r="R311" i="2" s="1"/>
  <c r="W309" i="2"/>
  <c r="O309" i="2"/>
  <c r="P309" i="2" s="1"/>
  <c r="R309" i="2" s="1"/>
  <c r="Q307" i="2"/>
  <c r="Q532" i="2" s="1"/>
  <c r="O305" i="2"/>
  <c r="P305" i="2" s="1"/>
  <c r="R305" i="2" s="1"/>
  <c r="W303" i="2"/>
  <c r="O303" i="2"/>
  <c r="P303" i="2" s="1"/>
  <c r="R303" i="2" s="1"/>
  <c r="W302" i="2"/>
  <c r="O302" i="2"/>
  <c r="P302" i="2" s="1"/>
  <c r="R302" i="2" s="1"/>
  <c r="W301" i="2"/>
  <c r="O301" i="2"/>
  <c r="P301" i="2" s="1"/>
  <c r="R301" i="2" s="1"/>
  <c r="W300" i="2"/>
  <c r="O300" i="2"/>
  <c r="P300" i="2" s="1"/>
  <c r="R300" i="2" s="1"/>
  <c r="W298" i="2"/>
  <c r="O298" i="2"/>
  <c r="P298" i="2" s="1"/>
  <c r="R298" i="2" s="1"/>
  <c r="W296" i="2"/>
  <c r="O296" i="2"/>
  <c r="P296" i="2" s="1"/>
  <c r="R296" i="2" s="1"/>
  <c r="W294" i="2"/>
  <c r="O294" i="2"/>
  <c r="P294" i="2" s="1"/>
  <c r="R294" i="2" s="1"/>
  <c r="W292" i="2"/>
  <c r="O292" i="2"/>
  <c r="P292" i="2" s="1"/>
  <c r="R292" i="2" s="1"/>
  <c r="W291" i="2"/>
  <c r="O291" i="2"/>
  <c r="P291" i="2" s="1"/>
  <c r="R291" i="2" s="1"/>
  <c r="W289" i="2"/>
  <c r="O289" i="2"/>
  <c r="P289" i="2" s="1"/>
  <c r="R289" i="2" s="1"/>
  <c r="W287" i="2"/>
  <c r="O287" i="2"/>
  <c r="P287" i="2" s="1"/>
  <c r="R287" i="2" s="1"/>
  <c r="W285" i="2"/>
  <c r="O285" i="2"/>
  <c r="P285" i="2" s="1"/>
  <c r="R285" i="2" s="1"/>
  <c r="Q283" i="2"/>
  <c r="Q531" i="2" s="1"/>
  <c r="O281" i="2"/>
  <c r="P281" i="2" s="1"/>
  <c r="R281" i="2" s="1"/>
  <c r="O279" i="2"/>
  <c r="P279" i="2" s="1"/>
  <c r="R279" i="2" s="1"/>
  <c r="O277" i="2"/>
  <c r="P277" i="2" s="1"/>
  <c r="R277" i="2" s="1"/>
  <c r="O275" i="2"/>
  <c r="P275" i="2" s="1"/>
  <c r="R275" i="2" s="1"/>
  <c r="O273" i="2"/>
  <c r="P273" i="2" s="1"/>
  <c r="R273" i="2" s="1"/>
  <c r="O271" i="2"/>
  <c r="P271" i="2" s="1"/>
  <c r="R271" i="2" s="1"/>
  <c r="O269" i="2"/>
  <c r="P269" i="2" s="1"/>
  <c r="R269" i="2" s="1"/>
  <c r="O267" i="2"/>
  <c r="P267" i="2" s="1"/>
  <c r="R267" i="2" s="1"/>
  <c r="O265" i="2"/>
  <c r="P265" i="2" s="1"/>
  <c r="R265" i="2" s="1"/>
  <c r="O262" i="2"/>
  <c r="P262" i="2" s="1"/>
  <c r="R262" i="2" s="1"/>
  <c r="O260" i="2"/>
  <c r="P260" i="2" s="1"/>
  <c r="R260" i="2" s="1"/>
  <c r="O258" i="2"/>
  <c r="P258" i="2" s="1"/>
  <c r="R258" i="2" s="1"/>
  <c r="O256" i="2"/>
  <c r="P256" i="2" s="1"/>
  <c r="R256" i="2" s="1"/>
  <c r="O254" i="2"/>
  <c r="P254" i="2" s="1"/>
  <c r="R254" i="2" s="1"/>
  <c r="O252" i="2"/>
  <c r="P252" i="2" s="1"/>
  <c r="R252" i="2" s="1"/>
  <c r="O250" i="2"/>
  <c r="P250" i="2" s="1"/>
  <c r="R250" i="2" s="1"/>
  <c r="O248" i="2"/>
  <c r="P248" i="2" s="1"/>
  <c r="R248" i="2" s="1"/>
  <c r="O246" i="2"/>
  <c r="P246" i="2" s="1"/>
  <c r="R246" i="2" s="1"/>
  <c r="O244" i="2"/>
  <c r="P244" i="2" s="1"/>
  <c r="R244" i="2" s="1"/>
  <c r="P242" i="2"/>
  <c r="R242" i="2" s="1"/>
  <c r="O242" i="2"/>
  <c r="O240" i="2"/>
  <c r="P240" i="2" s="1"/>
  <c r="R240" i="2" s="1"/>
  <c r="O238" i="2"/>
  <c r="P238" i="2" s="1"/>
  <c r="R238" i="2" s="1"/>
  <c r="O236" i="2"/>
  <c r="P236" i="2" s="1"/>
  <c r="R236" i="2" s="1"/>
  <c r="O234" i="2"/>
  <c r="P234" i="2" s="1"/>
  <c r="R234" i="2" s="1"/>
  <c r="O232" i="2"/>
  <c r="P232" i="2" s="1"/>
  <c r="R232" i="2" s="1"/>
  <c r="O230" i="2"/>
  <c r="P230" i="2" s="1"/>
  <c r="R230" i="2" s="1"/>
  <c r="O228" i="2"/>
  <c r="P228" i="2" s="1"/>
  <c r="R228" i="2" s="1"/>
  <c r="O226" i="2"/>
  <c r="P226" i="2" s="1"/>
  <c r="R226" i="2" s="1"/>
  <c r="O224" i="2"/>
  <c r="P224" i="2" s="1"/>
  <c r="R224" i="2" s="1"/>
  <c r="O222" i="2"/>
  <c r="P222" i="2" s="1"/>
  <c r="R222" i="2" s="1"/>
  <c r="O220" i="2"/>
  <c r="P220" i="2" s="1"/>
  <c r="R220" i="2" s="1"/>
  <c r="O218" i="2"/>
  <c r="P218" i="2" s="1"/>
  <c r="R218" i="2" s="1"/>
  <c r="O217" i="2"/>
  <c r="P217" i="2" s="1"/>
  <c r="R217" i="2" s="1"/>
  <c r="O215" i="2"/>
  <c r="P215" i="2" s="1"/>
  <c r="R215" i="2" s="1"/>
  <c r="O214" i="2"/>
  <c r="P214" i="2" s="1"/>
  <c r="R214" i="2" s="1"/>
  <c r="O212" i="2"/>
  <c r="P212" i="2" s="1"/>
  <c r="R212" i="2" s="1"/>
  <c r="O211" i="2"/>
  <c r="P211" i="2" s="1"/>
  <c r="R211" i="2" s="1"/>
  <c r="O210" i="2"/>
  <c r="P210" i="2" s="1"/>
  <c r="R210" i="2" s="1"/>
  <c r="O209" i="2"/>
  <c r="P209" i="2" s="1"/>
  <c r="R209" i="2" s="1"/>
  <c r="O208" i="2"/>
  <c r="P208" i="2" s="1"/>
  <c r="R208" i="2" s="1"/>
  <c r="O207" i="2"/>
  <c r="P207" i="2" s="1"/>
  <c r="R207" i="2" s="1"/>
  <c r="O206" i="2"/>
  <c r="P206" i="2" s="1"/>
  <c r="R206" i="2" s="1"/>
  <c r="O205" i="2"/>
  <c r="P205" i="2" s="1"/>
  <c r="R205" i="2" s="1"/>
  <c r="O204" i="2"/>
  <c r="P204" i="2" s="1"/>
  <c r="R204" i="2" s="1"/>
  <c r="O202" i="2"/>
  <c r="P202" i="2" s="1"/>
  <c r="R202" i="2" s="1"/>
  <c r="O199" i="2"/>
  <c r="P199" i="2" s="1"/>
  <c r="R199" i="2" s="1"/>
  <c r="O198" i="2"/>
  <c r="P198" i="2" s="1"/>
  <c r="R198" i="2" s="1"/>
  <c r="O197" i="2"/>
  <c r="P197" i="2" s="1"/>
  <c r="R197" i="2" s="1"/>
  <c r="O196" i="2"/>
  <c r="P196" i="2" s="1"/>
  <c r="R196" i="2" s="1"/>
  <c r="O195" i="2"/>
  <c r="P195" i="2" s="1"/>
  <c r="R195" i="2" s="1"/>
  <c r="O194" i="2"/>
  <c r="P194" i="2" s="1"/>
  <c r="R194" i="2" s="1"/>
  <c r="O193" i="2"/>
  <c r="P193" i="2" s="1"/>
  <c r="R193" i="2" s="1"/>
  <c r="O192" i="2"/>
  <c r="P192" i="2" s="1"/>
  <c r="R192" i="2" s="1"/>
  <c r="O191" i="2"/>
  <c r="P191" i="2" s="1"/>
  <c r="R191" i="2" s="1"/>
  <c r="O190" i="2"/>
  <c r="P190" i="2" s="1"/>
  <c r="R190" i="2" s="1"/>
  <c r="O189" i="2"/>
  <c r="P189" i="2" s="1"/>
  <c r="R189" i="2" s="1"/>
  <c r="O188" i="2"/>
  <c r="P188" i="2" s="1"/>
  <c r="R188" i="2" s="1"/>
  <c r="O187" i="2"/>
  <c r="P187" i="2" s="1"/>
  <c r="R187" i="2" s="1"/>
  <c r="O186" i="2"/>
  <c r="P186" i="2" s="1"/>
  <c r="R186" i="2" s="1"/>
  <c r="O183" i="2"/>
  <c r="P183" i="2" s="1"/>
  <c r="R183" i="2" s="1"/>
  <c r="O182" i="2"/>
  <c r="P182" i="2" s="1"/>
  <c r="R182" i="2" s="1"/>
  <c r="O181" i="2"/>
  <c r="P181" i="2" s="1"/>
  <c r="R181" i="2" s="1"/>
  <c r="O180" i="2"/>
  <c r="P180" i="2" s="1"/>
  <c r="R180" i="2" s="1"/>
  <c r="O179" i="2"/>
  <c r="P179" i="2" s="1"/>
  <c r="R179" i="2" s="1"/>
  <c r="O178" i="2"/>
  <c r="P178" i="2" s="1"/>
  <c r="R178" i="2" s="1"/>
  <c r="O177" i="2"/>
  <c r="P177" i="2" s="1"/>
  <c r="R177" i="2" s="1"/>
  <c r="O176" i="2"/>
  <c r="P176" i="2" s="1"/>
  <c r="R176" i="2" s="1"/>
  <c r="O175" i="2"/>
  <c r="P175" i="2" s="1"/>
  <c r="R175" i="2" s="1"/>
  <c r="O174" i="2"/>
  <c r="P174" i="2" s="1"/>
  <c r="R174" i="2" s="1"/>
  <c r="O173" i="2"/>
  <c r="P173" i="2" s="1"/>
  <c r="R173" i="2" s="1"/>
  <c r="O172" i="2"/>
  <c r="P172" i="2" s="1"/>
  <c r="R172" i="2" s="1"/>
  <c r="O171" i="2"/>
  <c r="P171" i="2" s="1"/>
  <c r="R171" i="2" s="1"/>
  <c r="O170" i="2"/>
  <c r="P170" i="2" s="1"/>
  <c r="R170" i="2" s="1"/>
  <c r="O168" i="2"/>
  <c r="P168" i="2" s="1"/>
  <c r="R168" i="2" s="1"/>
  <c r="Q166" i="2"/>
  <c r="O165" i="2"/>
  <c r="P165" i="2" s="1"/>
  <c r="R165" i="2" s="1"/>
  <c r="J165" i="2"/>
  <c r="O164" i="2"/>
  <c r="P164" i="2" s="1"/>
  <c r="R164" i="2" s="1"/>
  <c r="J164" i="2"/>
  <c r="O163" i="2"/>
  <c r="P163" i="2" s="1"/>
  <c r="R163" i="2" s="1"/>
  <c r="J163" i="2"/>
  <c r="O162" i="2"/>
  <c r="P162" i="2" s="1"/>
  <c r="R162" i="2" s="1"/>
  <c r="J162" i="2"/>
  <c r="O161" i="2"/>
  <c r="P161" i="2" s="1"/>
  <c r="R161" i="2" s="1"/>
  <c r="J161" i="2"/>
  <c r="O160" i="2"/>
  <c r="P160" i="2" s="1"/>
  <c r="R160" i="2" s="1"/>
  <c r="J160" i="2"/>
  <c r="O159" i="2"/>
  <c r="P159" i="2" s="1"/>
  <c r="R159" i="2" s="1"/>
  <c r="J159" i="2"/>
  <c r="O158" i="2"/>
  <c r="P158" i="2" s="1"/>
  <c r="R158" i="2" s="1"/>
  <c r="J158" i="2"/>
  <c r="O157" i="2"/>
  <c r="P157" i="2" s="1"/>
  <c r="R157" i="2" s="1"/>
  <c r="J157" i="2"/>
  <c r="O156" i="2"/>
  <c r="P156" i="2" s="1"/>
  <c r="R156" i="2" s="1"/>
  <c r="J156" i="2"/>
  <c r="O155" i="2"/>
  <c r="P155" i="2" s="1"/>
  <c r="R155" i="2" s="1"/>
  <c r="J155" i="2"/>
  <c r="O154" i="2"/>
  <c r="P154" i="2" s="1"/>
  <c r="J154" i="2"/>
  <c r="O152" i="2"/>
  <c r="P152" i="2" s="1"/>
  <c r="R152" i="2" s="1"/>
  <c r="O151" i="2"/>
  <c r="P151" i="2" s="1"/>
  <c r="R151" i="2" s="1"/>
  <c r="O150" i="2"/>
  <c r="P150" i="2" s="1"/>
  <c r="R150" i="2" s="1"/>
  <c r="O149" i="2"/>
  <c r="P149" i="2" s="1"/>
  <c r="R149" i="2" s="1"/>
  <c r="O148" i="2"/>
  <c r="P148" i="2" s="1"/>
  <c r="R148" i="2" s="1"/>
  <c r="O147" i="2"/>
  <c r="P147" i="2" s="1"/>
  <c r="R147" i="2" s="1"/>
  <c r="O146" i="2"/>
  <c r="P146" i="2" s="1"/>
  <c r="R146" i="2" s="1"/>
  <c r="O145" i="2"/>
  <c r="P145" i="2" s="1"/>
  <c r="R145" i="2" s="1"/>
  <c r="O144" i="2"/>
  <c r="P144" i="2" s="1"/>
  <c r="R144" i="2" s="1"/>
  <c r="O143" i="2"/>
  <c r="P143" i="2" s="1"/>
  <c r="R143" i="2" s="1"/>
  <c r="O142" i="2"/>
  <c r="P142" i="2" s="1"/>
  <c r="R142" i="2" s="1"/>
  <c r="O141" i="2"/>
  <c r="P141" i="2" s="1"/>
  <c r="R141" i="2" s="1"/>
  <c r="O138" i="2"/>
  <c r="P138" i="2" s="1"/>
  <c r="R138" i="2" s="1"/>
  <c r="O137" i="2"/>
  <c r="P137" i="2" s="1"/>
  <c r="R137" i="2" s="1"/>
  <c r="O136" i="2"/>
  <c r="P136" i="2" s="1"/>
  <c r="R136" i="2" s="1"/>
  <c r="O135" i="2"/>
  <c r="P135" i="2" s="1"/>
  <c r="R135" i="2" s="1"/>
  <c r="O134" i="2"/>
  <c r="P134" i="2" s="1"/>
  <c r="R134" i="2" s="1"/>
  <c r="O133" i="2"/>
  <c r="P133" i="2" s="1"/>
  <c r="R133" i="2" s="1"/>
  <c r="O132" i="2"/>
  <c r="P132" i="2" s="1"/>
  <c r="R132" i="2" s="1"/>
  <c r="O131" i="2"/>
  <c r="P131" i="2" s="1"/>
  <c r="R131" i="2" s="1"/>
  <c r="O130" i="2"/>
  <c r="P130" i="2" s="1"/>
  <c r="R130" i="2" s="1"/>
  <c r="Q128" i="2"/>
  <c r="J127" i="2"/>
  <c r="O127" i="2" s="1"/>
  <c r="P127" i="2" s="1"/>
  <c r="R127" i="2" s="1"/>
  <c r="J126" i="2"/>
  <c r="O126" i="2" s="1"/>
  <c r="P126" i="2" s="1"/>
  <c r="R126" i="2" s="1"/>
  <c r="J125" i="2"/>
  <c r="O125" i="2" s="1"/>
  <c r="P125" i="2" s="1"/>
  <c r="R125" i="2" s="1"/>
  <c r="J124" i="2"/>
  <c r="O124" i="2" s="1"/>
  <c r="P124" i="2" s="1"/>
  <c r="R124" i="2" s="1"/>
  <c r="J123" i="2"/>
  <c r="O123" i="2" s="1"/>
  <c r="P123" i="2" s="1"/>
  <c r="R123" i="2" s="1"/>
  <c r="J122" i="2"/>
  <c r="O122" i="2" s="1"/>
  <c r="P122" i="2" s="1"/>
  <c r="R122" i="2" s="1"/>
  <c r="J121" i="2"/>
  <c r="O121" i="2" s="1"/>
  <c r="P121" i="2" s="1"/>
  <c r="R121" i="2" s="1"/>
  <c r="J120" i="2"/>
  <c r="O120" i="2" s="1"/>
  <c r="P120" i="2" s="1"/>
  <c r="R120" i="2" s="1"/>
  <c r="J119" i="2"/>
  <c r="O119" i="2" s="1"/>
  <c r="P119" i="2" s="1"/>
  <c r="R119" i="2" s="1"/>
  <c r="J118" i="2"/>
  <c r="O118" i="2" s="1"/>
  <c r="P118" i="2" s="1"/>
  <c r="R118" i="2" s="1"/>
  <c r="J117" i="2"/>
  <c r="O117" i="2" s="1"/>
  <c r="P117" i="2" s="1"/>
  <c r="R117" i="2" s="1"/>
  <c r="J116" i="2"/>
  <c r="O116" i="2" s="1"/>
  <c r="P116" i="2" s="1"/>
  <c r="R116" i="2" s="1"/>
  <c r="J115" i="2"/>
  <c r="O115" i="2" s="1"/>
  <c r="P115" i="2" s="1"/>
  <c r="R115" i="2" s="1"/>
  <c r="J114" i="2"/>
  <c r="O114" i="2" s="1"/>
  <c r="P114" i="2" s="1"/>
  <c r="R114" i="2" s="1"/>
  <c r="J113" i="2"/>
  <c r="O113" i="2" s="1"/>
  <c r="P113" i="2" s="1"/>
  <c r="R113" i="2" s="1"/>
  <c r="J112" i="2"/>
  <c r="O112" i="2" s="1"/>
  <c r="P112" i="2" s="1"/>
  <c r="R112" i="2" s="1"/>
  <c r="J111" i="2"/>
  <c r="O111" i="2" s="1"/>
  <c r="P111" i="2" s="1"/>
  <c r="R111" i="2" s="1"/>
  <c r="J110" i="2"/>
  <c r="O110" i="2" s="1"/>
  <c r="P110" i="2" s="1"/>
  <c r="R110" i="2" s="1"/>
  <c r="J109" i="2"/>
  <c r="O109" i="2" s="1"/>
  <c r="P109" i="2" s="1"/>
  <c r="R109" i="2" s="1"/>
  <c r="J108" i="2"/>
  <c r="O108" i="2" s="1"/>
  <c r="P108" i="2" s="1"/>
  <c r="R108" i="2" s="1"/>
  <c r="J107" i="2"/>
  <c r="O107" i="2" s="1"/>
  <c r="P107" i="2" s="1"/>
  <c r="R107" i="2" s="1"/>
  <c r="J106" i="2"/>
  <c r="O106" i="2" s="1"/>
  <c r="P106" i="2" s="1"/>
  <c r="R106" i="2" s="1"/>
  <c r="J105" i="2"/>
  <c r="O105" i="2" s="1"/>
  <c r="P105" i="2" s="1"/>
  <c r="R105" i="2" s="1"/>
  <c r="O103" i="2"/>
  <c r="P103" i="2" s="1"/>
  <c r="R103" i="2" s="1"/>
  <c r="O102" i="2"/>
  <c r="P102" i="2" s="1"/>
  <c r="R102" i="2" s="1"/>
  <c r="O101" i="2"/>
  <c r="P101" i="2" s="1"/>
  <c r="R101" i="2" s="1"/>
  <c r="O100" i="2"/>
  <c r="P100" i="2" s="1"/>
  <c r="R100" i="2" s="1"/>
  <c r="O99" i="2"/>
  <c r="P99" i="2" s="1"/>
  <c r="R99" i="2" s="1"/>
  <c r="O98" i="2"/>
  <c r="P98" i="2" s="1"/>
  <c r="R98" i="2" s="1"/>
  <c r="O97" i="2"/>
  <c r="P97" i="2" s="1"/>
  <c r="R97" i="2" s="1"/>
  <c r="O96" i="2"/>
  <c r="P96" i="2" s="1"/>
  <c r="R96" i="2" s="1"/>
  <c r="O95" i="2"/>
  <c r="P95" i="2" s="1"/>
  <c r="R95" i="2" s="1"/>
  <c r="O94" i="2"/>
  <c r="P94" i="2" s="1"/>
  <c r="R94" i="2" s="1"/>
  <c r="O93" i="2"/>
  <c r="P93" i="2" s="1"/>
  <c r="R93" i="2" s="1"/>
  <c r="O92" i="2"/>
  <c r="P92" i="2" s="1"/>
  <c r="R92" i="2" s="1"/>
  <c r="O91" i="2"/>
  <c r="P91" i="2" s="1"/>
  <c r="R91" i="2" s="1"/>
  <c r="O90" i="2"/>
  <c r="P90" i="2" s="1"/>
  <c r="R90" i="2" s="1"/>
  <c r="O89" i="2"/>
  <c r="P89" i="2" s="1"/>
  <c r="R89" i="2" s="1"/>
  <c r="O88" i="2"/>
  <c r="P88" i="2" s="1"/>
  <c r="R88" i="2" s="1"/>
  <c r="O87" i="2"/>
  <c r="P87" i="2" s="1"/>
  <c r="R87" i="2" s="1"/>
  <c r="O86" i="2"/>
  <c r="P86" i="2" s="1"/>
  <c r="R86" i="2" s="1"/>
  <c r="O85" i="2"/>
  <c r="P85" i="2" s="1"/>
  <c r="R85" i="2" s="1"/>
  <c r="O84" i="2"/>
  <c r="P84" i="2" s="1"/>
  <c r="R84" i="2" s="1"/>
  <c r="O83" i="2"/>
  <c r="P83" i="2" s="1"/>
  <c r="R83" i="2" s="1"/>
  <c r="O82" i="2"/>
  <c r="P82" i="2" s="1"/>
  <c r="R82" i="2" s="1"/>
  <c r="O81" i="2"/>
  <c r="P81" i="2" s="1"/>
  <c r="O75" i="2"/>
  <c r="P75" i="2" s="1"/>
  <c r="R75" i="2" s="1"/>
  <c r="O72" i="2"/>
  <c r="P72" i="2" s="1"/>
  <c r="R72" i="2" s="1"/>
  <c r="O70" i="2"/>
  <c r="P70" i="2" s="1"/>
  <c r="R70" i="2" s="1"/>
  <c r="O66" i="2"/>
  <c r="P66" i="2" s="1"/>
  <c r="R66" i="2" s="1"/>
  <c r="O64" i="2"/>
  <c r="P64" i="2" s="1"/>
  <c r="R64" i="2" s="1"/>
  <c r="O62" i="2"/>
  <c r="P62" i="2" s="1"/>
  <c r="R62" i="2" s="1"/>
  <c r="O60" i="2"/>
  <c r="P60" i="2" s="1"/>
  <c r="R60" i="2" s="1"/>
  <c r="O58" i="2"/>
  <c r="P58" i="2" s="1"/>
  <c r="R58" i="2" s="1"/>
  <c r="O56" i="2"/>
  <c r="P56" i="2" s="1"/>
  <c r="R56" i="2" s="1"/>
  <c r="O54" i="2"/>
  <c r="P54" i="2" s="1"/>
  <c r="R54" i="2" s="1"/>
  <c r="O52" i="2"/>
  <c r="P52" i="2" s="1"/>
  <c r="R52" i="2" s="1"/>
  <c r="O51" i="2"/>
  <c r="O50" i="2"/>
  <c r="O49" i="2"/>
  <c r="O48" i="2"/>
  <c r="O47" i="2"/>
  <c r="P47" i="2" s="1"/>
  <c r="R46" i="2"/>
  <c r="O46" i="2"/>
  <c r="O45" i="2"/>
  <c r="P45" i="2" s="1"/>
  <c r="R45" i="2" s="1"/>
  <c r="O44" i="2"/>
  <c r="P44" i="2" s="1"/>
  <c r="R44" i="2" s="1"/>
  <c r="O43" i="2"/>
  <c r="P43" i="2" s="1"/>
  <c r="R43" i="2" s="1"/>
  <c r="O42" i="2"/>
  <c r="P42" i="2" s="1"/>
  <c r="R42" i="2" s="1"/>
  <c r="R41" i="2"/>
  <c r="O41" i="2"/>
  <c r="R40" i="2"/>
  <c r="O40" i="2"/>
  <c r="O39" i="2"/>
  <c r="O38" i="2"/>
  <c r="O37" i="2"/>
  <c r="P37" i="2" s="1"/>
  <c r="R37" i="2" s="1"/>
  <c r="Q36" i="2"/>
  <c r="Q529" i="2" s="1"/>
  <c r="E33" i="2"/>
  <c r="G33" i="2" s="1"/>
  <c r="O32" i="2"/>
  <c r="R31" i="2" s="1"/>
  <c r="O31" i="2"/>
  <c r="O30" i="2"/>
  <c r="R29" i="2" s="1"/>
  <c r="O29" i="2"/>
  <c r="O28" i="2"/>
  <c r="R27" i="2" s="1"/>
  <c r="O27" i="2"/>
  <c r="O26" i="2"/>
  <c r="R25" i="2" s="1"/>
  <c r="O25" i="2"/>
  <c r="O24" i="2"/>
  <c r="R23" i="2" s="1"/>
  <c r="O23" i="2"/>
  <c r="O22" i="2"/>
  <c r="O17" i="2"/>
  <c r="O3" i="2"/>
  <c r="P323" i="2" l="1"/>
  <c r="R323" i="2" s="1"/>
  <c r="P314" i="2"/>
  <c r="R314" i="2" s="1"/>
  <c r="P326" i="2"/>
  <c r="R326" i="2" s="1"/>
  <c r="Q78" i="2"/>
  <c r="Q530" i="2" s="1"/>
  <c r="Q543" i="2" s="1"/>
  <c r="P317" i="2"/>
  <c r="R317" i="2" s="1"/>
  <c r="P320" i="2"/>
  <c r="R320" i="2" s="1"/>
  <c r="P329" i="2"/>
  <c r="R329" i="2" s="1"/>
  <c r="R410" i="2"/>
  <c r="R535" i="2" s="1"/>
  <c r="R319" i="2"/>
  <c r="R328" i="2"/>
  <c r="R316" i="2"/>
  <c r="R432" i="2"/>
  <c r="R537" i="2" s="1"/>
  <c r="R154" i="2"/>
  <c r="P166" i="2"/>
  <c r="R166" i="2" s="1"/>
  <c r="R47" i="2"/>
  <c r="P49" i="2"/>
  <c r="R49" i="2" s="1"/>
  <c r="P48" i="2"/>
  <c r="R48" i="2" s="1"/>
  <c r="R283" i="2"/>
  <c r="R531" i="2" s="1"/>
  <c r="R33" i="2"/>
  <c r="R81" i="2"/>
  <c r="P104" i="2"/>
  <c r="R104" i="2" s="1"/>
  <c r="R390" i="2"/>
  <c r="R534" i="2" s="1"/>
  <c r="R438" i="2"/>
  <c r="R538" i="2" s="1"/>
  <c r="P200" i="2"/>
  <c r="R200" i="2" s="1"/>
  <c r="R313" i="2"/>
  <c r="R325" i="2"/>
  <c r="P128" i="2"/>
  <c r="R128" i="2" s="1"/>
  <c r="R322" i="2"/>
  <c r="R450" i="2"/>
  <c r="R539" i="2" s="1"/>
  <c r="P544" i="2"/>
  <c r="P153" i="2"/>
  <c r="R153" i="2" s="1"/>
  <c r="P184" i="2"/>
  <c r="R184" i="2" s="1"/>
  <c r="R354" i="2"/>
  <c r="R533" i="2" s="1"/>
  <c r="R421" i="2"/>
  <c r="R536" i="2" s="1"/>
  <c r="R307" i="2" l="1"/>
  <c r="R532" i="2" s="1"/>
  <c r="P50" i="2"/>
  <c r="R78" i="2"/>
  <c r="R530" i="2" s="1"/>
  <c r="R50" i="2" l="1"/>
  <c r="P51" i="2"/>
  <c r="R51" i="2" s="1"/>
  <c r="R36" i="2" l="1"/>
  <c r="R529" i="2" s="1"/>
  <c r="R543" i="2" s="1"/>
</calcChain>
</file>

<file path=xl/sharedStrings.xml><?xml version="1.0" encoding="utf-8"?>
<sst xmlns="http://schemas.openxmlformats.org/spreadsheetml/2006/main" count="2033" uniqueCount="862">
  <si>
    <t>→これより右は、非公開とする。</t>
    <rPh sb="5" eb="6">
      <t>ミギ</t>
    </rPh>
    <rPh sb="8" eb="11">
      <t>ヒコウカイ</t>
    </rPh>
    <phoneticPr fontId="1"/>
  </si>
  <si>
    <t>（西暦）</t>
    <rPh sb="1" eb="3">
      <t>セイレキ</t>
    </rPh>
    <phoneticPr fontId="1"/>
  </si>
  <si>
    <t>年</t>
    <rPh sb="0" eb="1">
      <t>ネン</t>
    </rPh>
    <phoneticPr fontId="1"/>
  </si>
  <si>
    <t>月</t>
    <rPh sb="0" eb="1">
      <t>ガツ</t>
    </rPh>
    <phoneticPr fontId="1"/>
  </si>
  <si>
    <t>日現在</t>
    <rPh sb="0" eb="1">
      <t>ニチ</t>
    </rPh>
    <rPh sb="1" eb="3">
      <t>ゲンザイ</t>
    </rPh>
    <phoneticPr fontId="1"/>
  </si>
  <si>
    <t>回答</t>
    <rPh sb="0" eb="2">
      <t>カイトウ</t>
    </rPh>
    <phoneticPr fontId="1"/>
  </si>
  <si>
    <t>判定</t>
    <rPh sb="0" eb="2">
      <t>ハンテイ</t>
    </rPh>
    <phoneticPr fontId="1"/>
  </si>
  <si>
    <t>配点</t>
    <rPh sb="0" eb="2">
      <t>ハイテン</t>
    </rPh>
    <phoneticPr fontId="1"/>
  </si>
  <si>
    <t>得点</t>
    <rPh sb="0" eb="2">
      <t>トクテン</t>
    </rPh>
    <phoneticPr fontId="1"/>
  </si>
  <si>
    <t>評価基準</t>
    <rPh sb="0" eb="2">
      <t>ヒョウカ</t>
    </rPh>
    <rPh sb="2" eb="4">
      <t>キジュン</t>
    </rPh>
    <phoneticPr fontId="1"/>
  </si>
  <si>
    <t>記入日</t>
    <rPh sb="0" eb="3">
      <t>キニュウビ</t>
    </rPh>
    <phoneticPr fontId="1"/>
  </si>
  <si>
    <t>(注１) 公募要領で定める「失格事由」に該当した場合 及び 虚偽の記載があった場合には、審査対象外となります。</t>
    <rPh sb="1" eb="2">
      <t>チュウ</t>
    </rPh>
    <rPh sb="5" eb="9">
      <t>コウボヨウリョウ</t>
    </rPh>
    <rPh sb="10" eb="11">
      <t>サダ</t>
    </rPh>
    <rPh sb="14" eb="16">
      <t>シッカク</t>
    </rPh>
    <rPh sb="16" eb="18">
      <t>ジユウ</t>
    </rPh>
    <rPh sb="20" eb="22">
      <t>ガイトウ</t>
    </rPh>
    <rPh sb="24" eb="26">
      <t>バアイ</t>
    </rPh>
    <rPh sb="27" eb="28">
      <t>オヨ</t>
    </rPh>
    <rPh sb="44" eb="46">
      <t>シンサ</t>
    </rPh>
    <rPh sb="46" eb="49">
      <t>タイショウガイ</t>
    </rPh>
    <phoneticPr fontId="1"/>
  </si>
  <si>
    <t>(注2) 共同企業体による応募の場合は、「0 共同企業体による応募の場合」にその旨記載し、構成員それぞれが</t>
    <rPh sb="1" eb="2">
      <t>チュウ</t>
    </rPh>
    <rPh sb="5" eb="7">
      <t>キョウドウ</t>
    </rPh>
    <rPh sb="7" eb="10">
      <t>キギョウタイ</t>
    </rPh>
    <rPh sb="13" eb="15">
      <t>オウボ</t>
    </rPh>
    <rPh sb="16" eb="18">
      <t>バアイ</t>
    </rPh>
    <rPh sb="23" eb="28">
      <t>キョウドウキギョウタイ</t>
    </rPh>
    <rPh sb="31" eb="33">
      <t>オウボ</t>
    </rPh>
    <rPh sb="34" eb="36">
      <t>バアイ</t>
    </rPh>
    <rPh sb="40" eb="41">
      <t>ムネ</t>
    </rPh>
    <rPh sb="41" eb="43">
      <t>キサイ</t>
    </rPh>
    <rPh sb="45" eb="48">
      <t>コウセイイン</t>
    </rPh>
    <phoneticPr fontId="11"/>
  </si>
  <si>
    <t>(注3) 「1 会社の概要」以降の記入にあたっては、ホールディングス制（以下、「HD制」とする）をとっている場合は、</t>
    <rPh sb="34" eb="35">
      <t>セイ</t>
    </rPh>
    <rPh sb="36" eb="38">
      <t>イカ</t>
    </rPh>
    <rPh sb="42" eb="43">
      <t>セイ</t>
    </rPh>
    <rPh sb="53" eb="55">
      <t>バアイ</t>
    </rPh>
    <rPh sb="57" eb="58">
      <t>モ</t>
    </rPh>
    <phoneticPr fontId="1"/>
  </si>
  <si>
    <t>　　　物流事業を行う持株会社の範囲で記入いただいて構いません。</t>
    <rPh sb="3" eb="7">
      <t>ブツリュウジギョウ</t>
    </rPh>
    <rPh sb="8" eb="9">
      <t>オコナ</t>
    </rPh>
    <rPh sb="15" eb="17">
      <t>ハンイ</t>
    </rPh>
    <rPh sb="25" eb="26">
      <t>カマ</t>
    </rPh>
    <phoneticPr fontId="1"/>
  </si>
  <si>
    <t>(注4) 「1 会社の概要」以降の記入にあたっては、自社及び５０％以上の資本を有する子会社を含め記入いただいて</t>
    <rPh sb="1" eb="2">
      <t>チュウ</t>
    </rPh>
    <rPh sb="8" eb="10">
      <t>カイシャ</t>
    </rPh>
    <rPh sb="11" eb="13">
      <t>ガイヨウ</t>
    </rPh>
    <rPh sb="14" eb="16">
      <t>イコウ</t>
    </rPh>
    <rPh sb="17" eb="19">
      <t>キニュウ</t>
    </rPh>
    <rPh sb="26" eb="28">
      <t>ジシャ</t>
    </rPh>
    <rPh sb="28" eb="29">
      <t>オヨ</t>
    </rPh>
    <rPh sb="33" eb="35">
      <t>イジョウ</t>
    </rPh>
    <rPh sb="36" eb="38">
      <t>シホン</t>
    </rPh>
    <rPh sb="39" eb="40">
      <t>ユウ</t>
    </rPh>
    <rPh sb="42" eb="43">
      <t>コ</t>
    </rPh>
    <rPh sb="43" eb="45">
      <t>カイシャ</t>
    </rPh>
    <rPh sb="46" eb="47">
      <t>フク</t>
    </rPh>
    <rPh sb="48" eb="50">
      <t>キニュウ</t>
    </rPh>
    <phoneticPr fontId="11"/>
  </si>
  <si>
    <t>　　　構いません。</t>
    <rPh sb="3" eb="4">
      <t>カマ</t>
    </rPh>
    <phoneticPr fontId="1"/>
  </si>
  <si>
    <t>選定を希望する物流事業者の種別</t>
    <rPh sb="0" eb="2">
      <t>センテイ</t>
    </rPh>
    <rPh sb="3" eb="5">
      <t>キボウ</t>
    </rPh>
    <rPh sb="7" eb="12">
      <t>ブツリュウジギョウシャ</t>
    </rPh>
    <rPh sb="13" eb="15">
      <t>シュベツ</t>
    </rPh>
    <phoneticPr fontId="1"/>
  </si>
  <si>
    <t>選択種別</t>
    <rPh sb="0" eb="2">
      <t>センタク</t>
    </rPh>
    <rPh sb="2" eb="4">
      <t>シュベツ</t>
    </rPh>
    <phoneticPr fontId="1"/>
  </si>
  <si>
    <t>（「推奨物流事業者のみ」もしくは「推奨物流事業者 及び 場内貨物取扱指定事業者」から選択）</t>
    <rPh sb="2" eb="9">
      <t>スイショウブツリュウジギョウシャ</t>
    </rPh>
    <rPh sb="17" eb="24">
      <t>スイショウブツリュウジギョウシャ</t>
    </rPh>
    <rPh sb="25" eb="26">
      <t>オヨ</t>
    </rPh>
    <rPh sb="28" eb="34">
      <t>ジョウナイカモツトリアツカ</t>
    </rPh>
    <rPh sb="34" eb="39">
      <t>シテイジギョウシャ</t>
    </rPh>
    <rPh sb="42" eb="44">
      <t>センタク</t>
    </rPh>
    <phoneticPr fontId="1"/>
  </si>
  <si>
    <t>0　共同企業体による応募の場合</t>
    <rPh sb="2" eb="4">
      <t>キョウドウ</t>
    </rPh>
    <rPh sb="4" eb="7">
      <t>キギョウタイ</t>
    </rPh>
    <rPh sb="10" eb="12">
      <t>オウボ</t>
    </rPh>
    <rPh sb="13" eb="15">
      <t>バアイ</t>
    </rPh>
    <phoneticPr fontId="1"/>
  </si>
  <si>
    <t>共同事業体</t>
    <rPh sb="0" eb="5">
      <t>キョウドウジギョウタイ</t>
    </rPh>
    <phoneticPr fontId="1"/>
  </si>
  <si>
    <t>企業体名称</t>
    <rPh sb="0" eb="3">
      <t>キギョウタイ</t>
    </rPh>
    <rPh sb="3" eb="5">
      <t>メイショウ</t>
    </rPh>
    <phoneticPr fontId="1"/>
  </si>
  <si>
    <t>0-001</t>
    <phoneticPr fontId="1"/>
  </si>
  <si>
    <t>による応募も</t>
    <rPh sb="3" eb="5">
      <t>オウボ</t>
    </rPh>
    <phoneticPr fontId="1"/>
  </si>
  <si>
    <t>代表者</t>
    <rPh sb="0" eb="3">
      <t>ダイヒョウシャ</t>
    </rPh>
    <phoneticPr fontId="1"/>
  </si>
  <si>
    <t>0-002</t>
    <phoneticPr fontId="1"/>
  </si>
  <si>
    <t>可能</t>
    <rPh sb="0" eb="2">
      <t>カノウ</t>
    </rPh>
    <phoneticPr fontId="1"/>
  </si>
  <si>
    <t>％(0.1%～99.9%の間)</t>
    <rPh sb="13" eb="14">
      <t>アイダ</t>
    </rPh>
    <phoneticPr fontId="1"/>
  </si>
  <si>
    <t>0-003</t>
    <phoneticPr fontId="1"/>
  </si>
  <si>
    <t>構成員</t>
    <rPh sb="0" eb="3">
      <t>コウセイイン</t>
    </rPh>
    <phoneticPr fontId="1"/>
  </si>
  <si>
    <t>0-004</t>
    <phoneticPr fontId="1"/>
  </si>
  <si>
    <t>0-005</t>
  </si>
  <si>
    <t>0-006</t>
  </si>
  <si>
    <t>0-007</t>
  </si>
  <si>
    <t>0-008</t>
  </si>
  <si>
    <t>0-009</t>
  </si>
  <si>
    <t>0-010</t>
  </si>
  <si>
    <t>0-011</t>
  </si>
  <si>
    <t>合計</t>
    <rPh sb="0" eb="2">
      <t>ゴウケイ</t>
    </rPh>
    <phoneticPr fontId="1"/>
  </si>
  <si>
    <t>％</t>
    <phoneticPr fontId="1"/>
  </si>
  <si>
    <t>以下の質問に対しては、構成員ごとに別のファイルで作成してください。</t>
    <rPh sb="0" eb="2">
      <t>イカ</t>
    </rPh>
    <rPh sb="3" eb="5">
      <t>シツモン</t>
    </rPh>
    <rPh sb="6" eb="7">
      <t>タイ</t>
    </rPh>
    <rPh sb="11" eb="14">
      <t>コウセイイン</t>
    </rPh>
    <rPh sb="17" eb="18">
      <t>ベツ</t>
    </rPh>
    <rPh sb="24" eb="26">
      <t>サクセイ</t>
    </rPh>
    <phoneticPr fontId="1"/>
  </si>
  <si>
    <t>1　会社の概要</t>
    <rPh sb="2" eb="4">
      <t>カイシャ</t>
    </rPh>
    <rPh sb="5" eb="7">
      <t>ガイヨウ</t>
    </rPh>
    <phoneticPr fontId="11"/>
  </si>
  <si>
    <t>ホールディングス制（HD制）</t>
    <rPh sb="8" eb="9">
      <t>セイ</t>
    </rPh>
    <rPh sb="12" eb="13">
      <t>セイ</t>
    </rPh>
    <phoneticPr fontId="1"/>
  </si>
  <si>
    <t>（HD制である、HD制ではないを選択）</t>
    <rPh sb="3" eb="4">
      <t>セイ</t>
    </rPh>
    <rPh sb="10" eb="11">
      <t>セイ</t>
    </rPh>
    <rPh sb="16" eb="18">
      <t>センタク</t>
    </rPh>
    <phoneticPr fontId="1"/>
  </si>
  <si>
    <t>1-001</t>
    <phoneticPr fontId="1"/>
  </si>
  <si>
    <t>企業の規模を判定する。</t>
    <rPh sb="0" eb="2">
      <t>キギョウ</t>
    </rPh>
    <rPh sb="3" eb="5">
      <t>キボ</t>
    </rPh>
    <rPh sb="6" eb="8">
      <t>ハンテイ</t>
    </rPh>
    <phoneticPr fontId="1"/>
  </si>
  <si>
    <t>商号</t>
    <rPh sb="0" eb="2">
      <t>ショウゴウ</t>
    </rPh>
    <phoneticPr fontId="1"/>
  </si>
  <si>
    <t>1-002</t>
    <phoneticPr fontId="1"/>
  </si>
  <si>
    <t>1-003</t>
    <phoneticPr fontId="1"/>
  </si>
  <si>
    <t>重視項目</t>
    <rPh sb="0" eb="2">
      <t>ジュウシ</t>
    </rPh>
    <rPh sb="2" eb="4">
      <t>コウモク</t>
    </rPh>
    <phoneticPr fontId="1"/>
  </si>
  <si>
    <t>本社所在地</t>
    <rPh sb="0" eb="2">
      <t>ホンシャ</t>
    </rPh>
    <rPh sb="2" eb="5">
      <t>ショザイチ</t>
    </rPh>
    <phoneticPr fontId="1"/>
  </si>
  <si>
    <t>1-004</t>
    <phoneticPr fontId="1"/>
  </si>
  <si>
    <t>横浜市内(20)＞神奈川県内(10)＞東京都区内(10)&gt;東京都下・埼玉県・千葉県内(5)&gt;首都圏エリア内(3)＞日本国内(1)＞海外(1)</t>
    <rPh sb="0" eb="2">
      <t>ヨコハマ</t>
    </rPh>
    <rPh sb="2" eb="4">
      <t>シナイ</t>
    </rPh>
    <rPh sb="9" eb="12">
      <t>カナガワ</t>
    </rPh>
    <rPh sb="12" eb="14">
      <t>ケンナイ</t>
    </rPh>
    <rPh sb="14" eb="15">
      <t>オオウチ</t>
    </rPh>
    <rPh sb="19" eb="24">
      <t>トウキョウトクナイ</t>
    </rPh>
    <rPh sb="29" eb="33">
      <t>トウキョウトカ</t>
    </rPh>
    <rPh sb="34" eb="37">
      <t>サイタマケン</t>
    </rPh>
    <rPh sb="38" eb="41">
      <t>チバケン</t>
    </rPh>
    <rPh sb="41" eb="42">
      <t>ナイ</t>
    </rPh>
    <rPh sb="46" eb="49">
      <t>シュトケン</t>
    </rPh>
    <rPh sb="52" eb="53">
      <t>ナイ</t>
    </rPh>
    <rPh sb="57" eb="59">
      <t>ニホン</t>
    </rPh>
    <rPh sb="59" eb="61">
      <t>コクナイ</t>
    </rPh>
    <rPh sb="65" eb="67">
      <t>カイガイ</t>
    </rPh>
    <phoneticPr fontId="1"/>
  </si>
  <si>
    <t>設立(西暦)</t>
    <rPh sb="0" eb="2">
      <t>セツリツ</t>
    </rPh>
    <rPh sb="3" eb="5">
      <t>セイレキ</t>
    </rPh>
    <phoneticPr fontId="1"/>
  </si>
  <si>
    <t>月</t>
    <rPh sb="0" eb="1">
      <t>ツキ</t>
    </rPh>
    <phoneticPr fontId="1"/>
  </si>
  <si>
    <t>日</t>
    <rPh sb="0" eb="1">
      <t>ニチ</t>
    </rPh>
    <phoneticPr fontId="1"/>
  </si>
  <si>
    <t>1-005</t>
    <phoneticPr fontId="1"/>
  </si>
  <si>
    <t>資本金</t>
    <rPh sb="0" eb="3">
      <t>シホンキン</t>
    </rPh>
    <phoneticPr fontId="1"/>
  </si>
  <si>
    <t>百万円</t>
    <rPh sb="0" eb="3">
      <t>ヒャクマンエン</t>
    </rPh>
    <phoneticPr fontId="1"/>
  </si>
  <si>
    <t>1-006</t>
  </si>
  <si>
    <t>園芸博のロジFAの想定支出(10億円)&lt;資本金であるか？</t>
    <rPh sb="0" eb="3">
      <t>エンゲイハク</t>
    </rPh>
    <rPh sb="9" eb="11">
      <t>ソウテイ</t>
    </rPh>
    <rPh sb="11" eb="13">
      <t>シシュツ</t>
    </rPh>
    <rPh sb="16" eb="18">
      <t>オクエン</t>
    </rPh>
    <rPh sb="20" eb="23">
      <t>シホンキン</t>
    </rPh>
    <phoneticPr fontId="1"/>
  </si>
  <si>
    <t>売上高</t>
    <rPh sb="0" eb="2">
      <t>ウリアゲ</t>
    </rPh>
    <rPh sb="2" eb="3">
      <t>ダカ</t>
    </rPh>
    <phoneticPr fontId="1"/>
  </si>
  <si>
    <t>百万円（直近事業報告書）</t>
    <rPh sb="0" eb="3">
      <t>ヒャクマンエン</t>
    </rPh>
    <rPh sb="4" eb="6">
      <t>チョッキン</t>
    </rPh>
    <rPh sb="6" eb="11">
      <t>ジギョウホウコクショ</t>
    </rPh>
    <phoneticPr fontId="1"/>
  </si>
  <si>
    <t>1-007</t>
  </si>
  <si>
    <t>売上に対する園芸博影響を評価：売上高が100億円を超えた場合、売上高に対するロジFAの想定支出額（10億円）の割合により加点される。</t>
    <rPh sb="0" eb="2">
      <t>ウリアゲ</t>
    </rPh>
    <rPh sb="3" eb="4">
      <t>タイ</t>
    </rPh>
    <rPh sb="6" eb="9">
      <t>エンゲイハク</t>
    </rPh>
    <rPh sb="9" eb="11">
      <t>エイキョウ</t>
    </rPh>
    <rPh sb="12" eb="14">
      <t>ヒョウカ</t>
    </rPh>
    <rPh sb="15" eb="17">
      <t>ウリアゲ</t>
    </rPh>
    <rPh sb="17" eb="18">
      <t>ダカ</t>
    </rPh>
    <rPh sb="22" eb="24">
      <t>オクエン</t>
    </rPh>
    <rPh sb="25" eb="26">
      <t>コ</t>
    </rPh>
    <rPh sb="28" eb="30">
      <t>バアイ</t>
    </rPh>
    <rPh sb="31" eb="33">
      <t>ウリアゲ</t>
    </rPh>
    <rPh sb="33" eb="34">
      <t>ダカ</t>
    </rPh>
    <rPh sb="35" eb="36">
      <t>タイ</t>
    </rPh>
    <rPh sb="43" eb="48">
      <t>ソウテイシシュツガク</t>
    </rPh>
    <rPh sb="51" eb="53">
      <t>オクエン</t>
    </rPh>
    <rPh sb="55" eb="57">
      <t>ワリアイ</t>
    </rPh>
    <rPh sb="60" eb="62">
      <t>カテン</t>
    </rPh>
    <phoneticPr fontId="1"/>
  </si>
  <si>
    <t>経常利益</t>
    <rPh sb="0" eb="2">
      <t>ケイジョウ</t>
    </rPh>
    <rPh sb="2" eb="4">
      <t>リエキ</t>
    </rPh>
    <rPh sb="3" eb="4">
      <t>エイリ</t>
    </rPh>
    <phoneticPr fontId="1"/>
  </si>
  <si>
    <t>百万円（直近事業報告書）</t>
    <rPh sb="0" eb="3">
      <t>ヒャクマンエン</t>
    </rPh>
    <rPh sb="4" eb="6">
      <t>チョッキン</t>
    </rPh>
    <rPh sb="6" eb="8">
      <t>ジギョウ</t>
    </rPh>
    <rPh sb="8" eb="11">
      <t>ホウコクショ</t>
    </rPh>
    <phoneticPr fontId="1"/>
  </si>
  <si>
    <t>1-008</t>
  </si>
  <si>
    <t>黒字経営であるかを評価</t>
    <rPh sb="0" eb="2">
      <t>クロジ</t>
    </rPh>
    <rPh sb="2" eb="4">
      <t>ケイエイ</t>
    </rPh>
    <rPh sb="9" eb="11">
      <t>ヒョウカ</t>
    </rPh>
    <phoneticPr fontId="1"/>
  </si>
  <si>
    <t>従業員数</t>
    <rPh sb="0" eb="3">
      <t>ジュウギョウイン</t>
    </rPh>
    <rPh sb="3" eb="4">
      <t>スウ</t>
    </rPh>
    <phoneticPr fontId="1"/>
  </si>
  <si>
    <t>人</t>
    <rPh sb="0" eb="1">
      <t>ヒト</t>
    </rPh>
    <phoneticPr fontId="1"/>
  </si>
  <si>
    <t>※従業員には、契約社員、日雇社員、派遣社員を含めず、海外を含む。</t>
    <rPh sb="1" eb="4">
      <t>ジュウギョウイン</t>
    </rPh>
    <rPh sb="7" eb="9">
      <t>ケイヤク</t>
    </rPh>
    <rPh sb="9" eb="11">
      <t>シャイン</t>
    </rPh>
    <rPh sb="12" eb="14">
      <t>ヒヤト</t>
    </rPh>
    <rPh sb="14" eb="16">
      <t>シャイン</t>
    </rPh>
    <rPh sb="17" eb="19">
      <t>ハケン</t>
    </rPh>
    <rPh sb="19" eb="21">
      <t>シャイン</t>
    </rPh>
    <rPh sb="22" eb="23">
      <t>フク</t>
    </rPh>
    <rPh sb="26" eb="28">
      <t>カイガイ</t>
    </rPh>
    <rPh sb="29" eb="30">
      <t>フク</t>
    </rPh>
    <phoneticPr fontId="1"/>
  </si>
  <si>
    <t>1-009</t>
  </si>
  <si>
    <t>園芸博業務への供出能力について評価：想定協会職員数250名を基準に加算する。250名＜従業員数×1%</t>
    <rPh sb="0" eb="3">
      <t>エンゲイハク</t>
    </rPh>
    <rPh sb="3" eb="5">
      <t>ギョウム</t>
    </rPh>
    <rPh sb="7" eb="9">
      <t>キョウシュツ</t>
    </rPh>
    <rPh sb="9" eb="11">
      <t>ノウリョク</t>
    </rPh>
    <rPh sb="15" eb="17">
      <t>ヒョウカ</t>
    </rPh>
    <rPh sb="18" eb="25">
      <t>ソウテイキョウカイショクインスウ</t>
    </rPh>
    <rPh sb="28" eb="29">
      <t>ナ</t>
    </rPh>
    <rPh sb="30" eb="32">
      <t>キジュン</t>
    </rPh>
    <rPh sb="33" eb="35">
      <t>カサン</t>
    </rPh>
    <rPh sb="41" eb="42">
      <t>メイ</t>
    </rPh>
    <rPh sb="43" eb="46">
      <t>ジュウギョウイン</t>
    </rPh>
    <rPh sb="46" eb="47">
      <t>スウ</t>
    </rPh>
    <phoneticPr fontId="1"/>
  </si>
  <si>
    <t>国内事業所</t>
    <rPh sb="0" eb="2">
      <t>コクナイ</t>
    </rPh>
    <rPh sb="2" eb="5">
      <t>ジギョウショ</t>
    </rPh>
    <phoneticPr fontId="1"/>
  </si>
  <si>
    <t>ヶ所</t>
    <rPh sb="1" eb="2">
      <t>ショ</t>
    </rPh>
    <phoneticPr fontId="1"/>
  </si>
  <si>
    <t>1-010</t>
  </si>
  <si>
    <t>上場の有無</t>
    <rPh sb="0" eb="2">
      <t>ジョウジョウ</t>
    </rPh>
    <rPh sb="3" eb="5">
      <t>ウム</t>
    </rPh>
    <phoneticPr fontId="1"/>
  </si>
  <si>
    <t>プライム市場</t>
    <rPh sb="4" eb="6">
      <t>シジョウ</t>
    </rPh>
    <phoneticPr fontId="1"/>
  </si>
  <si>
    <t>（有無を選択）</t>
    <rPh sb="1" eb="3">
      <t>ウム</t>
    </rPh>
    <rPh sb="4" eb="6">
      <t>センタク</t>
    </rPh>
    <phoneticPr fontId="1"/>
  </si>
  <si>
    <t>1-011</t>
  </si>
  <si>
    <t>企業の安定性と透明性を上場先で判定する。東京証券取引場の市場区分で配点する。</t>
    <rPh sb="0" eb="2">
      <t>キギョウ</t>
    </rPh>
    <rPh sb="3" eb="6">
      <t>アンテイセイ</t>
    </rPh>
    <rPh sb="7" eb="10">
      <t>トウメイセイ</t>
    </rPh>
    <rPh sb="11" eb="13">
      <t>ジョウジョウ</t>
    </rPh>
    <rPh sb="13" eb="14">
      <t>サキ</t>
    </rPh>
    <rPh sb="15" eb="17">
      <t>ハンテイ</t>
    </rPh>
    <rPh sb="20" eb="22">
      <t>トウキョウ</t>
    </rPh>
    <rPh sb="22" eb="24">
      <t>ショウケン</t>
    </rPh>
    <rPh sb="24" eb="26">
      <t>トリヒキ</t>
    </rPh>
    <rPh sb="26" eb="27">
      <t>ジョウ</t>
    </rPh>
    <rPh sb="28" eb="32">
      <t>シジョウクブン</t>
    </rPh>
    <rPh sb="33" eb="35">
      <t>ハイテン</t>
    </rPh>
    <phoneticPr fontId="1"/>
  </si>
  <si>
    <t>スタンダード市場</t>
    <rPh sb="6" eb="8">
      <t>シジョウ</t>
    </rPh>
    <phoneticPr fontId="1"/>
  </si>
  <si>
    <t>1-012</t>
  </si>
  <si>
    <t>参考:https://www.nihon-ma.co.jp/tokyopromarket/comparison.html</t>
    <rPh sb="0" eb="2">
      <t>サンコウ</t>
    </rPh>
    <phoneticPr fontId="1"/>
  </si>
  <si>
    <t>グロース市場</t>
    <rPh sb="4" eb="6">
      <t>シジョウ</t>
    </rPh>
    <phoneticPr fontId="1"/>
  </si>
  <si>
    <t>1-013</t>
  </si>
  <si>
    <t>TOKYO PRO Market</t>
    <phoneticPr fontId="1"/>
  </si>
  <si>
    <t>1-014</t>
  </si>
  <si>
    <t>その他上場先名</t>
    <rPh sb="2" eb="3">
      <t>タ</t>
    </rPh>
    <rPh sb="3" eb="5">
      <t>ジョウジョウ</t>
    </rPh>
    <rPh sb="5" eb="6">
      <t>サキ</t>
    </rPh>
    <rPh sb="6" eb="7">
      <t>ナ</t>
    </rPh>
    <phoneticPr fontId="1"/>
  </si>
  <si>
    <t>1-015</t>
  </si>
  <si>
    <t>会社案内パンフレット(日本語版)の有無</t>
    <rPh sb="0" eb="2">
      <t>カイシャ</t>
    </rPh>
    <rPh sb="2" eb="4">
      <t>アンナイ</t>
    </rPh>
    <rPh sb="11" eb="14">
      <t>ニホンゴ</t>
    </rPh>
    <rPh sb="14" eb="15">
      <t>ハン</t>
    </rPh>
    <rPh sb="17" eb="19">
      <t>ウム</t>
    </rPh>
    <phoneticPr fontId="1"/>
  </si>
  <si>
    <t>1-016</t>
    <phoneticPr fontId="1"/>
  </si>
  <si>
    <t>有無について評価</t>
    <phoneticPr fontId="1"/>
  </si>
  <si>
    <t>日本語の企業パンフレットはある前提</t>
    <rPh sb="0" eb="3">
      <t>ニホンゴ</t>
    </rPh>
    <rPh sb="4" eb="6">
      <t>キギョウ</t>
    </rPh>
    <rPh sb="15" eb="17">
      <t>ゼンテイ</t>
    </rPh>
    <phoneticPr fontId="1"/>
  </si>
  <si>
    <t>会社案内パンフレットの(英語版)有無</t>
    <rPh sb="0" eb="2">
      <t>カイシャ</t>
    </rPh>
    <rPh sb="2" eb="4">
      <t>アンナイ</t>
    </rPh>
    <rPh sb="12" eb="14">
      <t>エイゴ</t>
    </rPh>
    <rPh sb="14" eb="15">
      <t>ハン</t>
    </rPh>
    <rPh sb="16" eb="18">
      <t>ウム</t>
    </rPh>
    <phoneticPr fontId="1"/>
  </si>
  <si>
    <t>1-017</t>
    <phoneticPr fontId="1"/>
  </si>
  <si>
    <t>公式参加者への英語対応を評価</t>
    <rPh sb="0" eb="5">
      <t>コウシキサンカシャ</t>
    </rPh>
    <rPh sb="7" eb="11">
      <t>エイゴタイオウ</t>
    </rPh>
    <rPh sb="12" eb="14">
      <t>ヒョウカ</t>
    </rPh>
    <phoneticPr fontId="1"/>
  </si>
  <si>
    <t>1-018</t>
    <phoneticPr fontId="1"/>
  </si>
  <si>
    <t>企業の社会的責任の評価</t>
    <rPh sb="0" eb="2">
      <t>キギョウ</t>
    </rPh>
    <rPh sb="3" eb="8">
      <t>シャカイテキセキニン</t>
    </rPh>
    <rPh sb="9" eb="11">
      <t>ヒョウカ</t>
    </rPh>
    <phoneticPr fontId="1"/>
  </si>
  <si>
    <t>1-019</t>
    <phoneticPr fontId="1"/>
  </si>
  <si>
    <t>社会から見た企業の持続性取り組みへの評価</t>
    <rPh sb="0" eb="2">
      <t>シャカイ</t>
    </rPh>
    <rPh sb="4" eb="5">
      <t>ミ</t>
    </rPh>
    <rPh sb="6" eb="8">
      <t>キギョウ</t>
    </rPh>
    <rPh sb="9" eb="12">
      <t>ジゾクセイ</t>
    </rPh>
    <rPh sb="12" eb="13">
      <t>ト</t>
    </rPh>
    <rPh sb="14" eb="15">
      <t>ク</t>
    </rPh>
    <rPh sb="18" eb="20">
      <t>ヒョウカ</t>
    </rPh>
    <phoneticPr fontId="1"/>
  </si>
  <si>
    <t>会社情報のWEB公開の有無</t>
    <rPh sb="0" eb="2">
      <t>カイシャ</t>
    </rPh>
    <rPh sb="2" eb="4">
      <t>ジョウホウ</t>
    </rPh>
    <rPh sb="8" eb="10">
      <t>コウカイ</t>
    </rPh>
    <rPh sb="11" eb="13">
      <t>ウム</t>
    </rPh>
    <phoneticPr fontId="1"/>
  </si>
  <si>
    <t>1-020</t>
    <phoneticPr fontId="1"/>
  </si>
  <si>
    <t>日本語の企業ホームページはある前提</t>
    <rPh sb="0" eb="3">
      <t>ニホンゴ</t>
    </rPh>
    <rPh sb="4" eb="6">
      <t>キギョウ</t>
    </rPh>
    <rPh sb="15" eb="17">
      <t>ゼンテイ</t>
    </rPh>
    <phoneticPr fontId="1"/>
  </si>
  <si>
    <t>会社情報のWEB公開の有無(英語版)</t>
    <rPh sb="0" eb="2">
      <t>カイシャ</t>
    </rPh>
    <rPh sb="2" eb="4">
      <t>ジョウホウ</t>
    </rPh>
    <rPh sb="8" eb="10">
      <t>コウカイ</t>
    </rPh>
    <rPh sb="11" eb="13">
      <t>ウム</t>
    </rPh>
    <rPh sb="14" eb="16">
      <t>エイゴ</t>
    </rPh>
    <rPh sb="16" eb="17">
      <t>ハン</t>
    </rPh>
    <phoneticPr fontId="1"/>
  </si>
  <si>
    <t>1-021</t>
    <phoneticPr fontId="1"/>
  </si>
  <si>
    <t>欠格事由</t>
    <rPh sb="0" eb="2">
      <t>ケッカク</t>
    </rPh>
    <rPh sb="2" eb="4">
      <t>ジユウ</t>
    </rPh>
    <phoneticPr fontId="1"/>
  </si>
  <si>
    <t>（該当、非該当を選択）</t>
    <rPh sb="1" eb="3">
      <t>ガイトウ</t>
    </rPh>
    <rPh sb="4" eb="7">
      <t>ヒガイトウ</t>
    </rPh>
    <rPh sb="8" eb="10">
      <t>センタク</t>
    </rPh>
    <phoneticPr fontId="1"/>
  </si>
  <si>
    <t>1-022</t>
    <phoneticPr fontId="1"/>
  </si>
  <si>
    <t>欠格要件（該当する場合は応募資格なし）</t>
    <rPh sb="0" eb="2">
      <t>ケッカク</t>
    </rPh>
    <rPh sb="2" eb="4">
      <t>ヨウケン</t>
    </rPh>
    <rPh sb="5" eb="7">
      <t>ガイトウ</t>
    </rPh>
    <rPh sb="9" eb="11">
      <t>バアイ</t>
    </rPh>
    <rPh sb="12" eb="16">
      <t>オウボシカク</t>
    </rPh>
    <phoneticPr fontId="1"/>
  </si>
  <si>
    <t>暴力団等反社会的勢力に該当するか</t>
    <rPh sb="0" eb="3">
      <t>ボウリョクダン</t>
    </rPh>
    <rPh sb="11" eb="13">
      <t>ガイトウ</t>
    </rPh>
    <phoneticPr fontId="1"/>
  </si>
  <si>
    <t>1-023</t>
    <phoneticPr fontId="1"/>
  </si>
  <si>
    <t>主たる事務所の所在地の都道府県における最近1事業年度の都道府県税に係る徴収金を完納しているか。</t>
    <phoneticPr fontId="1"/>
  </si>
  <si>
    <t>（完納、未完納を選択）</t>
    <rPh sb="1" eb="3">
      <t>カンノウ</t>
    </rPh>
    <rPh sb="4" eb="7">
      <t>ミカンノウ</t>
    </rPh>
    <rPh sb="8" eb="10">
      <t>センタク</t>
    </rPh>
    <phoneticPr fontId="1"/>
  </si>
  <si>
    <t>1-024</t>
    <phoneticPr fontId="1"/>
  </si>
  <si>
    <t>欠格要件（未完納の場合は応募資格なし）</t>
    <rPh sb="0" eb="2">
      <t>ケッカク</t>
    </rPh>
    <rPh sb="2" eb="4">
      <t>ヨウケン</t>
    </rPh>
    <rPh sb="5" eb="8">
      <t>ミカンノウ</t>
    </rPh>
    <rPh sb="9" eb="11">
      <t>バアイ</t>
    </rPh>
    <rPh sb="12" eb="16">
      <t>オウボシカク</t>
    </rPh>
    <phoneticPr fontId="1"/>
  </si>
  <si>
    <t>消費税及び地方消費税を完納しているか。</t>
    <phoneticPr fontId="1"/>
  </si>
  <si>
    <t>1-025</t>
    <phoneticPr fontId="1"/>
  </si>
  <si>
    <t>1-026</t>
    <phoneticPr fontId="1"/>
  </si>
  <si>
    <t>2　事業免許・許認可・資格関係</t>
    <rPh sb="2" eb="4">
      <t>ジギョウ</t>
    </rPh>
    <rPh sb="4" eb="6">
      <t>メンキョ</t>
    </rPh>
    <rPh sb="7" eb="10">
      <t>キョニンカ</t>
    </rPh>
    <rPh sb="11" eb="13">
      <t>シカク</t>
    </rPh>
    <rPh sb="13" eb="15">
      <t>カンケイ</t>
    </rPh>
    <phoneticPr fontId="11"/>
  </si>
  <si>
    <t>主要港湾における一般港湾運送事業（１種）を取得している港と通関業事業所の有無</t>
    <rPh sb="0" eb="2">
      <t>シュヨウ</t>
    </rPh>
    <rPh sb="2" eb="4">
      <t>コウワン</t>
    </rPh>
    <rPh sb="8" eb="10">
      <t>イッパン</t>
    </rPh>
    <rPh sb="10" eb="12">
      <t>コウワン</t>
    </rPh>
    <rPh sb="12" eb="14">
      <t>ウンソウ</t>
    </rPh>
    <rPh sb="14" eb="16">
      <t>ジギョウ</t>
    </rPh>
    <rPh sb="18" eb="19">
      <t>シュ</t>
    </rPh>
    <rPh sb="21" eb="23">
      <t>シュトク</t>
    </rPh>
    <rPh sb="27" eb="28">
      <t>ミナト</t>
    </rPh>
    <rPh sb="29" eb="31">
      <t>ツウカン</t>
    </rPh>
    <rPh sb="31" eb="32">
      <t>ギョウ</t>
    </rPh>
    <rPh sb="32" eb="35">
      <t>ジギョウショ</t>
    </rPh>
    <rPh sb="36" eb="38">
      <t>ウム</t>
    </rPh>
    <phoneticPr fontId="11"/>
  </si>
  <si>
    <t>一般港湾運送事業（１種）</t>
    <rPh sb="0" eb="2">
      <t>イッパン</t>
    </rPh>
    <rPh sb="2" eb="4">
      <t>コウワン</t>
    </rPh>
    <rPh sb="4" eb="6">
      <t>ウンソウ</t>
    </rPh>
    <rPh sb="6" eb="8">
      <t>ジギョウ</t>
    </rPh>
    <rPh sb="10" eb="11">
      <t>シュ</t>
    </rPh>
    <phoneticPr fontId="11"/>
  </si>
  <si>
    <t>通関業事業所</t>
    <rPh sb="0" eb="2">
      <t>ツウカン</t>
    </rPh>
    <rPh sb="2" eb="3">
      <t>ギョウ</t>
    </rPh>
    <rPh sb="3" eb="6">
      <t>ジギョウショ</t>
    </rPh>
    <phoneticPr fontId="11"/>
  </si>
  <si>
    <t>国際戦略
港湾</t>
    <rPh sb="0" eb="2">
      <t>コクサイ</t>
    </rPh>
    <rPh sb="2" eb="4">
      <t>センリャク</t>
    </rPh>
    <rPh sb="5" eb="7">
      <t>コウワン</t>
    </rPh>
    <phoneticPr fontId="1"/>
  </si>
  <si>
    <t>横浜港</t>
    <rPh sb="0" eb="2">
      <t>ヨコハマ</t>
    </rPh>
    <rPh sb="2" eb="3">
      <t>コウ</t>
    </rPh>
    <phoneticPr fontId="1"/>
  </si>
  <si>
    <t>2-001</t>
    <phoneticPr fontId="1"/>
  </si>
  <si>
    <t>川崎港</t>
    <rPh sb="0" eb="2">
      <t>カワサキ</t>
    </rPh>
    <rPh sb="2" eb="3">
      <t>コウ</t>
    </rPh>
    <phoneticPr fontId="1"/>
  </si>
  <si>
    <t>2-002</t>
    <phoneticPr fontId="1"/>
  </si>
  <si>
    <t>東京港</t>
    <rPh sb="0" eb="2">
      <t>トウキョウ</t>
    </rPh>
    <rPh sb="2" eb="3">
      <t>ミナト</t>
    </rPh>
    <phoneticPr fontId="1"/>
  </si>
  <si>
    <t>2-003</t>
    <phoneticPr fontId="1"/>
  </si>
  <si>
    <t>大阪港</t>
    <rPh sb="0" eb="2">
      <t>オオサカ</t>
    </rPh>
    <rPh sb="2" eb="3">
      <t>ミナト</t>
    </rPh>
    <phoneticPr fontId="1"/>
  </si>
  <si>
    <t>2-004</t>
  </si>
  <si>
    <t>神戸港</t>
    <rPh sb="0" eb="2">
      <t>コウベ</t>
    </rPh>
    <rPh sb="2" eb="3">
      <t>ミナト</t>
    </rPh>
    <phoneticPr fontId="1"/>
  </si>
  <si>
    <t>2-005</t>
  </si>
  <si>
    <t>国際拠点
港湾</t>
    <rPh sb="0" eb="2">
      <t>コクサイ</t>
    </rPh>
    <rPh sb="2" eb="4">
      <t>キョテン</t>
    </rPh>
    <rPh sb="5" eb="7">
      <t>コウワン</t>
    </rPh>
    <phoneticPr fontId="1"/>
  </si>
  <si>
    <t>室蘭港</t>
    <rPh sb="0" eb="2">
      <t>ムロラン</t>
    </rPh>
    <rPh sb="2" eb="3">
      <t>ミナト</t>
    </rPh>
    <phoneticPr fontId="1"/>
  </si>
  <si>
    <t>2-006</t>
  </si>
  <si>
    <t>苫小牧港</t>
    <rPh sb="0" eb="3">
      <t>トマコマイ</t>
    </rPh>
    <rPh sb="3" eb="4">
      <t>ミナト</t>
    </rPh>
    <phoneticPr fontId="1"/>
  </si>
  <si>
    <t>2-007</t>
  </si>
  <si>
    <t>仙台塩釜港</t>
    <rPh sb="0" eb="2">
      <t>センダイ</t>
    </rPh>
    <rPh sb="2" eb="4">
      <t>シオガマ</t>
    </rPh>
    <rPh sb="4" eb="5">
      <t>ミナト</t>
    </rPh>
    <phoneticPr fontId="1"/>
  </si>
  <si>
    <t>2-008</t>
  </si>
  <si>
    <t>千葉港</t>
    <rPh sb="0" eb="2">
      <t>チバ</t>
    </rPh>
    <rPh sb="2" eb="3">
      <t>ミナト</t>
    </rPh>
    <phoneticPr fontId="1"/>
  </si>
  <si>
    <t>2-009</t>
  </si>
  <si>
    <t>新潟港</t>
    <rPh sb="0" eb="2">
      <t>ニイガタ</t>
    </rPh>
    <rPh sb="2" eb="3">
      <t>ミナト</t>
    </rPh>
    <phoneticPr fontId="1"/>
  </si>
  <si>
    <t>2-010</t>
  </si>
  <si>
    <t>伏木富山港</t>
    <rPh sb="0" eb="2">
      <t>フシキ</t>
    </rPh>
    <rPh sb="2" eb="4">
      <t>トヤマ</t>
    </rPh>
    <rPh sb="4" eb="5">
      <t>ミナト</t>
    </rPh>
    <phoneticPr fontId="1"/>
  </si>
  <si>
    <t>2-011</t>
  </si>
  <si>
    <t>清水港</t>
    <rPh sb="0" eb="2">
      <t>シミズ</t>
    </rPh>
    <rPh sb="2" eb="3">
      <t>ミナト</t>
    </rPh>
    <phoneticPr fontId="1"/>
  </si>
  <si>
    <t>2-012</t>
  </si>
  <si>
    <t>名古屋港</t>
    <rPh sb="0" eb="3">
      <t>ナゴヤ</t>
    </rPh>
    <rPh sb="3" eb="4">
      <t>ミナト</t>
    </rPh>
    <phoneticPr fontId="1"/>
  </si>
  <si>
    <t>2-013</t>
  </si>
  <si>
    <t>四日市港</t>
    <rPh sb="0" eb="3">
      <t>ヨッカイチ</t>
    </rPh>
    <rPh sb="3" eb="4">
      <t>ミナト</t>
    </rPh>
    <phoneticPr fontId="1"/>
  </si>
  <si>
    <t>2-014</t>
  </si>
  <si>
    <t>堺泉北港</t>
    <rPh sb="0" eb="1">
      <t>サカイ</t>
    </rPh>
    <rPh sb="1" eb="2">
      <t>イズミ</t>
    </rPh>
    <rPh sb="2" eb="3">
      <t>キタ</t>
    </rPh>
    <rPh sb="3" eb="4">
      <t>ミナト</t>
    </rPh>
    <phoneticPr fontId="1"/>
  </si>
  <si>
    <t>2-015</t>
  </si>
  <si>
    <t>姫路港</t>
    <rPh sb="0" eb="2">
      <t>ヒメジ</t>
    </rPh>
    <rPh sb="2" eb="3">
      <t>ミナト</t>
    </rPh>
    <phoneticPr fontId="1"/>
  </si>
  <si>
    <t>2-016</t>
  </si>
  <si>
    <t>和歌山下津港</t>
    <rPh sb="0" eb="3">
      <t>ワカヤマ</t>
    </rPh>
    <rPh sb="3" eb="5">
      <t>シモヅ</t>
    </rPh>
    <rPh sb="5" eb="6">
      <t>ミナト</t>
    </rPh>
    <phoneticPr fontId="1"/>
  </si>
  <si>
    <t>2-017</t>
  </si>
  <si>
    <t>水島港</t>
    <rPh sb="0" eb="2">
      <t>ミズシマ</t>
    </rPh>
    <rPh sb="2" eb="3">
      <t>ミナト</t>
    </rPh>
    <phoneticPr fontId="1"/>
  </si>
  <si>
    <t>2-018</t>
  </si>
  <si>
    <t>広島港</t>
    <rPh sb="0" eb="2">
      <t>ヒロシマ</t>
    </rPh>
    <rPh sb="2" eb="3">
      <t>ミナト</t>
    </rPh>
    <phoneticPr fontId="1"/>
  </si>
  <si>
    <t>2-019</t>
  </si>
  <si>
    <t>下関港</t>
    <rPh sb="0" eb="2">
      <t>シモノセキ</t>
    </rPh>
    <rPh sb="2" eb="3">
      <t>ミナト</t>
    </rPh>
    <phoneticPr fontId="1"/>
  </si>
  <si>
    <t>2-020</t>
  </si>
  <si>
    <t>徳山下松港</t>
    <rPh sb="0" eb="2">
      <t>トクヤマ</t>
    </rPh>
    <rPh sb="2" eb="4">
      <t>シモマツ</t>
    </rPh>
    <rPh sb="4" eb="5">
      <t>ミナト</t>
    </rPh>
    <phoneticPr fontId="1"/>
  </si>
  <si>
    <t>2-021</t>
  </si>
  <si>
    <t>北九州港</t>
    <rPh sb="0" eb="3">
      <t>キタキュウシュウ</t>
    </rPh>
    <rPh sb="3" eb="4">
      <t>ミナト</t>
    </rPh>
    <phoneticPr fontId="1"/>
  </si>
  <si>
    <t>2-022</t>
  </si>
  <si>
    <t>博多港</t>
    <rPh sb="0" eb="2">
      <t>ハカタ</t>
    </rPh>
    <rPh sb="2" eb="3">
      <t>ミナト</t>
    </rPh>
    <phoneticPr fontId="1"/>
  </si>
  <si>
    <t>2-023</t>
  </si>
  <si>
    <t>全てを網羅しているか</t>
    <rPh sb="0" eb="1">
      <t>スベ</t>
    </rPh>
    <rPh sb="3" eb="5">
      <t>モウラ</t>
    </rPh>
    <phoneticPr fontId="1"/>
  </si>
  <si>
    <t>ALL加算</t>
    <rPh sb="3" eb="5">
      <t>カサン</t>
    </rPh>
    <phoneticPr fontId="1"/>
  </si>
  <si>
    <t>網羅していることを評価</t>
    <rPh sb="0" eb="2">
      <t>モウラ</t>
    </rPh>
    <rPh sb="9" eb="11">
      <t>ヒョウカ</t>
    </rPh>
    <phoneticPr fontId="1"/>
  </si>
  <si>
    <t>横浜港</t>
    <rPh sb="0" eb="2">
      <t>ヨコハマ</t>
    </rPh>
    <rPh sb="2" eb="3">
      <t>ミナト</t>
    </rPh>
    <phoneticPr fontId="1"/>
  </si>
  <si>
    <t>横浜港における港湾事業許可の種類</t>
    <rPh sb="0" eb="2">
      <t>ヨコハマ</t>
    </rPh>
    <rPh sb="2" eb="3">
      <t>ミナト</t>
    </rPh>
    <rPh sb="7" eb="9">
      <t>コウワン</t>
    </rPh>
    <rPh sb="9" eb="11">
      <t>ジギョウ</t>
    </rPh>
    <rPh sb="11" eb="13">
      <t>キョカ</t>
    </rPh>
    <rPh sb="14" eb="16">
      <t>シュルイ</t>
    </rPh>
    <phoneticPr fontId="1"/>
  </si>
  <si>
    <t>一般港湾運送事業(1種)</t>
    <rPh sb="0" eb="2">
      <t>イッパン</t>
    </rPh>
    <rPh sb="2" eb="4">
      <t>コウワン</t>
    </rPh>
    <rPh sb="4" eb="6">
      <t>ウンソウ</t>
    </rPh>
    <rPh sb="6" eb="8">
      <t>ジギョウ</t>
    </rPh>
    <rPh sb="10" eb="11">
      <t>シュ</t>
    </rPh>
    <phoneticPr fontId="1"/>
  </si>
  <si>
    <t>2-025</t>
    <phoneticPr fontId="1"/>
  </si>
  <si>
    <t>海運貨物取扱業(限定1種)</t>
    <rPh sb="0" eb="2">
      <t>カイウン</t>
    </rPh>
    <rPh sb="2" eb="4">
      <t>カモツ</t>
    </rPh>
    <rPh sb="4" eb="6">
      <t>トリアツカイ</t>
    </rPh>
    <rPh sb="6" eb="7">
      <t>ギョウ</t>
    </rPh>
    <rPh sb="8" eb="10">
      <t>ゲンテイ</t>
    </rPh>
    <rPh sb="11" eb="12">
      <t>シュ</t>
    </rPh>
    <phoneticPr fontId="1"/>
  </si>
  <si>
    <t>2-026</t>
  </si>
  <si>
    <t>港湾荷役事業(船内2種)</t>
    <rPh sb="0" eb="2">
      <t>コウワン</t>
    </rPh>
    <rPh sb="2" eb="4">
      <t>ニヤク</t>
    </rPh>
    <rPh sb="4" eb="6">
      <t>ジギョウ</t>
    </rPh>
    <rPh sb="7" eb="9">
      <t>センナイ</t>
    </rPh>
    <rPh sb="10" eb="11">
      <t>シュ</t>
    </rPh>
    <phoneticPr fontId="1"/>
  </si>
  <si>
    <t>2-027</t>
  </si>
  <si>
    <t>港湾荷役事業(沿岸4種)</t>
    <rPh sb="0" eb="2">
      <t>コウワン</t>
    </rPh>
    <rPh sb="2" eb="4">
      <t>ニヤク</t>
    </rPh>
    <rPh sb="4" eb="6">
      <t>ジギョウ</t>
    </rPh>
    <rPh sb="7" eb="9">
      <t>エンガン</t>
    </rPh>
    <rPh sb="10" eb="11">
      <t>シュ</t>
    </rPh>
    <phoneticPr fontId="1"/>
  </si>
  <si>
    <t>2-028</t>
  </si>
  <si>
    <t>はしけ運送事業(3種)</t>
    <rPh sb="3" eb="5">
      <t>ウンソウ</t>
    </rPh>
    <rPh sb="5" eb="7">
      <t>ジギョウ</t>
    </rPh>
    <rPh sb="9" eb="10">
      <t>シュ</t>
    </rPh>
    <phoneticPr fontId="1"/>
  </si>
  <si>
    <t>2-029</t>
  </si>
  <si>
    <t>いかだ運送事業(5種)</t>
    <rPh sb="3" eb="5">
      <t>ウンソウ</t>
    </rPh>
    <rPh sb="5" eb="7">
      <t>ジギョウ</t>
    </rPh>
    <rPh sb="9" eb="10">
      <t>シュ</t>
    </rPh>
    <phoneticPr fontId="1"/>
  </si>
  <si>
    <t>2-030</t>
  </si>
  <si>
    <t>検数事業</t>
    <rPh sb="0" eb="2">
      <t>ケンスウ</t>
    </rPh>
    <rPh sb="2" eb="4">
      <t>ジギョウ</t>
    </rPh>
    <phoneticPr fontId="1"/>
  </si>
  <si>
    <t>2-031</t>
  </si>
  <si>
    <t>鑑定事業</t>
    <rPh sb="0" eb="2">
      <t>カンテイ</t>
    </rPh>
    <rPh sb="2" eb="4">
      <t>ジギョウ</t>
    </rPh>
    <phoneticPr fontId="1"/>
  </si>
  <si>
    <t>2-032</t>
  </si>
  <si>
    <t>検量事業</t>
    <rPh sb="0" eb="2">
      <t>ケンリョウ</t>
    </rPh>
    <rPh sb="2" eb="4">
      <t>ジギョウ</t>
    </rPh>
    <phoneticPr fontId="1"/>
  </si>
  <si>
    <t>2-033</t>
  </si>
  <si>
    <t>主な税関空港(12)における航空運送代理店業の事業所と通関業事業所の有無</t>
    <rPh sb="0" eb="1">
      <t>オモ</t>
    </rPh>
    <rPh sb="2" eb="4">
      <t>ゼイカン</t>
    </rPh>
    <rPh sb="4" eb="6">
      <t>クウコウ</t>
    </rPh>
    <rPh sb="14" eb="16">
      <t>コウクウ</t>
    </rPh>
    <rPh sb="16" eb="18">
      <t>ウンソウ</t>
    </rPh>
    <rPh sb="18" eb="21">
      <t>ダイリテン</t>
    </rPh>
    <rPh sb="21" eb="22">
      <t>ギョウ</t>
    </rPh>
    <rPh sb="23" eb="26">
      <t>ジギョウショ</t>
    </rPh>
    <rPh sb="27" eb="29">
      <t>ツウカン</t>
    </rPh>
    <rPh sb="29" eb="30">
      <t>ギョウ</t>
    </rPh>
    <rPh sb="30" eb="33">
      <t>ジギョウショ</t>
    </rPh>
    <rPh sb="34" eb="36">
      <t>ウム</t>
    </rPh>
    <phoneticPr fontId="1"/>
  </si>
  <si>
    <t>航空運送代理店業事業所</t>
    <rPh sb="0" eb="2">
      <t>コウクウ</t>
    </rPh>
    <rPh sb="2" eb="4">
      <t>ウンソウ</t>
    </rPh>
    <rPh sb="4" eb="7">
      <t>ダイリテン</t>
    </rPh>
    <rPh sb="7" eb="8">
      <t>ギョウ</t>
    </rPh>
    <rPh sb="8" eb="11">
      <t>ジギョウショ</t>
    </rPh>
    <phoneticPr fontId="1"/>
  </si>
  <si>
    <t>通関業事業所</t>
    <rPh sb="0" eb="2">
      <t>ツウカン</t>
    </rPh>
    <rPh sb="2" eb="3">
      <t>ギョウ</t>
    </rPh>
    <rPh sb="3" eb="6">
      <t>ジギョウショ</t>
    </rPh>
    <phoneticPr fontId="1"/>
  </si>
  <si>
    <t>東京国際空港</t>
    <rPh sb="0" eb="2">
      <t>トウキョウ</t>
    </rPh>
    <phoneticPr fontId="1"/>
  </si>
  <si>
    <t>2-034</t>
    <phoneticPr fontId="1"/>
  </si>
  <si>
    <t>成田国際空港</t>
    <phoneticPr fontId="1"/>
  </si>
  <si>
    <t>2-035</t>
  </si>
  <si>
    <t>中部国際空港</t>
    <rPh sb="0" eb="2">
      <t>チュウブ</t>
    </rPh>
    <phoneticPr fontId="1"/>
  </si>
  <si>
    <t>2-036</t>
  </si>
  <si>
    <t>関西国際空港</t>
    <rPh sb="0" eb="2">
      <t>カンサイ</t>
    </rPh>
    <phoneticPr fontId="1"/>
  </si>
  <si>
    <t>2-037</t>
  </si>
  <si>
    <t>新千歳空港</t>
    <phoneticPr fontId="1"/>
  </si>
  <si>
    <t>2-038</t>
  </si>
  <si>
    <t>函館空港</t>
    <phoneticPr fontId="1"/>
  </si>
  <si>
    <t>2-039</t>
  </si>
  <si>
    <t>仙台空港</t>
    <phoneticPr fontId="1"/>
  </si>
  <si>
    <t>2-040</t>
  </si>
  <si>
    <t>米子空港</t>
    <rPh sb="0" eb="2">
      <t>ヨナゴ</t>
    </rPh>
    <rPh sb="2" eb="4">
      <t>クウコウ</t>
    </rPh>
    <phoneticPr fontId="1"/>
  </si>
  <si>
    <t>2-041</t>
  </si>
  <si>
    <t>松山空港</t>
    <phoneticPr fontId="1"/>
  </si>
  <si>
    <t>2-042</t>
  </si>
  <si>
    <t>福岡空港</t>
    <phoneticPr fontId="1"/>
  </si>
  <si>
    <t>2-043</t>
  </si>
  <si>
    <t>北九州空港</t>
    <phoneticPr fontId="1"/>
  </si>
  <si>
    <t>2-044</t>
  </si>
  <si>
    <t>那覇空港</t>
    <phoneticPr fontId="1"/>
  </si>
  <si>
    <t>2-046</t>
  </si>
  <si>
    <t>成田国際空港</t>
  </si>
  <si>
    <t>一般貨物自動車運送事業の許可の有無</t>
    <rPh sb="0" eb="2">
      <t>イッパン</t>
    </rPh>
    <rPh sb="2" eb="4">
      <t>カモツ</t>
    </rPh>
    <rPh sb="4" eb="7">
      <t>ジドウシャ</t>
    </rPh>
    <rPh sb="7" eb="9">
      <t>ウンソウ</t>
    </rPh>
    <rPh sb="9" eb="11">
      <t>ジギョウ</t>
    </rPh>
    <rPh sb="12" eb="14">
      <t>キョカ</t>
    </rPh>
    <rPh sb="15" eb="17">
      <t>ウム</t>
    </rPh>
    <phoneticPr fontId="1"/>
  </si>
  <si>
    <t>一般貨物自動車運送事業の事業所の有無</t>
    <rPh sb="0" eb="2">
      <t>イッパン</t>
    </rPh>
    <rPh sb="2" eb="4">
      <t>カモツ</t>
    </rPh>
    <rPh sb="4" eb="7">
      <t>ジドウシャ</t>
    </rPh>
    <rPh sb="7" eb="9">
      <t>ウンソウ</t>
    </rPh>
    <rPh sb="9" eb="11">
      <t>ジギョウ</t>
    </rPh>
    <rPh sb="12" eb="15">
      <t>ジギョウショ</t>
    </rPh>
    <rPh sb="16" eb="18">
      <t>ウム</t>
    </rPh>
    <phoneticPr fontId="1"/>
  </si>
  <si>
    <t>横浜市</t>
    <rPh sb="0" eb="3">
      <t>ヨコハマシ</t>
    </rPh>
    <phoneticPr fontId="1"/>
  </si>
  <si>
    <t>2-048</t>
    <phoneticPr fontId="1"/>
  </si>
  <si>
    <t>神奈川県内（横浜市を除く）</t>
    <rPh sb="0" eb="4">
      <t>カナガワケン</t>
    </rPh>
    <rPh sb="4" eb="5">
      <t>ナイ</t>
    </rPh>
    <rPh sb="6" eb="9">
      <t>ヨコハマシ</t>
    </rPh>
    <rPh sb="10" eb="11">
      <t>ノゾ</t>
    </rPh>
    <phoneticPr fontId="1"/>
  </si>
  <si>
    <t>2-049</t>
  </si>
  <si>
    <t>東京都特別区</t>
    <rPh sb="0" eb="3">
      <t>トウキョウト</t>
    </rPh>
    <rPh sb="3" eb="6">
      <t>トクベツク</t>
    </rPh>
    <phoneticPr fontId="1"/>
  </si>
  <si>
    <t>2-050</t>
  </si>
  <si>
    <t>東京都内（特別区を除く）</t>
    <rPh sb="0" eb="2">
      <t>トウキョウ</t>
    </rPh>
    <rPh sb="2" eb="4">
      <t>トナイ</t>
    </rPh>
    <rPh sb="5" eb="8">
      <t>トクベツク</t>
    </rPh>
    <rPh sb="9" eb="10">
      <t>ノゾ</t>
    </rPh>
    <phoneticPr fontId="1"/>
  </si>
  <si>
    <t>2-051</t>
  </si>
  <si>
    <t>千葉県</t>
    <rPh sb="0" eb="3">
      <t>チバケン</t>
    </rPh>
    <phoneticPr fontId="1"/>
  </si>
  <si>
    <t>2-052</t>
  </si>
  <si>
    <t>埼玉県</t>
    <rPh sb="0" eb="2">
      <t>サイタマ</t>
    </rPh>
    <rPh sb="2" eb="3">
      <t>ケン</t>
    </rPh>
    <phoneticPr fontId="1"/>
  </si>
  <si>
    <t>2-053</t>
  </si>
  <si>
    <t>関東地域（上記１都３県を除く）</t>
    <rPh sb="0" eb="2">
      <t>カントウ</t>
    </rPh>
    <rPh sb="2" eb="4">
      <t>チイキ</t>
    </rPh>
    <rPh sb="5" eb="7">
      <t>ジョウキ</t>
    </rPh>
    <rPh sb="8" eb="9">
      <t>ト</t>
    </rPh>
    <rPh sb="10" eb="11">
      <t>ケン</t>
    </rPh>
    <rPh sb="12" eb="13">
      <t>ノゾ</t>
    </rPh>
    <phoneticPr fontId="1"/>
  </si>
  <si>
    <t>2-054</t>
  </si>
  <si>
    <t>北海道地域</t>
    <rPh sb="0" eb="3">
      <t>ホッカイドウ</t>
    </rPh>
    <rPh sb="3" eb="5">
      <t>チイキ</t>
    </rPh>
    <phoneticPr fontId="1"/>
  </si>
  <si>
    <t>2-055</t>
  </si>
  <si>
    <t>東北地域</t>
    <rPh sb="0" eb="4">
      <t>トウホクチイキ</t>
    </rPh>
    <phoneticPr fontId="1"/>
  </si>
  <si>
    <t>2-056</t>
  </si>
  <si>
    <t>中部地域</t>
    <rPh sb="0" eb="2">
      <t>チュウブ</t>
    </rPh>
    <rPh sb="2" eb="4">
      <t>チイキ</t>
    </rPh>
    <phoneticPr fontId="1"/>
  </si>
  <si>
    <t>2-057</t>
  </si>
  <si>
    <t>関西地域</t>
    <rPh sb="0" eb="2">
      <t>カンサイ</t>
    </rPh>
    <rPh sb="2" eb="4">
      <t>チイキ</t>
    </rPh>
    <phoneticPr fontId="1"/>
  </si>
  <si>
    <t>2-058</t>
  </si>
  <si>
    <t>中国地域</t>
    <rPh sb="0" eb="4">
      <t>チュウゴクチイキ</t>
    </rPh>
    <phoneticPr fontId="1"/>
  </si>
  <si>
    <t>2-059</t>
  </si>
  <si>
    <t>四国地域</t>
    <rPh sb="0" eb="4">
      <t>シコクチイキ</t>
    </rPh>
    <phoneticPr fontId="1"/>
  </si>
  <si>
    <t>2-060</t>
  </si>
  <si>
    <t>九州地域</t>
    <rPh sb="0" eb="4">
      <t>キュウシュウチイキ</t>
    </rPh>
    <phoneticPr fontId="1"/>
  </si>
  <si>
    <t>2-061</t>
  </si>
  <si>
    <t>2-062</t>
  </si>
  <si>
    <t>産業廃棄物収集運搬免許を保有する都県、政令指令都市</t>
    <rPh sb="0" eb="2">
      <t>サンギョウ</t>
    </rPh>
    <rPh sb="2" eb="5">
      <t>ハイキブツ</t>
    </rPh>
    <rPh sb="5" eb="7">
      <t>シュウシュウ</t>
    </rPh>
    <rPh sb="7" eb="9">
      <t>ウンパン</t>
    </rPh>
    <rPh sb="9" eb="11">
      <t>メンキョ</t>
    </rPh>
    <rPh sb="12" eb="14">
      <t>ホユウ</t>
    </rPh>
    <rPh sb="16" eb="18">
      <t>トケン</t>
    </rPh>
    <rPh sb="19" eb="21">
      <t>セイレイ</t>
    </rPh>
    <rPh sb="21" eb="23">
      <t>シレイ</t>
    </rPh>
    <rPh sb="23" eb="25">
      <t>トシ</t>
    </rPh>
    <phoneticPr fontId="1"/>
  </si>
  <si>
    <t>2-063</t>
    <phoneticPr fontId="1"/>
  </si>
  <si>
    <t>2-064</t>
  </si>
  <si>
    <t>2-065</t>
  </si>
  <si>
    <t>2-066</t>
  </si>
  <si>
    <t>2-067</t>
  </si>
  <si>
    <t>2-068</t>
  </si>
  <si>
    <t>2-069</t>
  </si>
  <si>
    <t>2-070</t>
  </si>
  <si>
    <t>2-071</t>
  </si>
  <si>
    <t>2-072</t>
  </si>
  <si>
    <t>2-073</t>
  </si>
  <si>
    <t>2-074</t>
  </si>
  <si>
    <t>2-075</t>
  </si>
  <si>
    <t>一般廃棄物収集運搬免許の有無</t>
    <rPh sb="0" eb="2">
      <t>イッパン</t>
    </rPh>
    <rPh sb="2" eb="5">
      <t>ハイキブツ</t>
    </rPh>
    <rPh sb="5" eb="7">
      <t>シュウシュウ</t>
    </rPh>
    <rPh sb="7" eb="9">
      <t>ウンパン</t>
    </rPh>
    <rPh sb="9" eb="11">
      <t>メンキョ</t>
    </rPh>
    <rPh sb="12" eb="14">
      <t>ウム</t>
    </rPh>
    <phoneticPr fontId="1"/>
  </si>
  <si>
    <t>貨物利用運送事業の許可及び免許の有無</t>
    <rPh sb="0" eb="2">
      <t>カモツ</t>
    </rPh>
    <rPh sb="2" eb="4">
      <t>リヨウ</t>
    </rPh>
    <rPh sb="4" eb="6">
      <t>ウンソウ</t>
    </rPh>
    <rPh sb="6" eb="8">
      <t>ジギョウ</t>
    </rPh>
    <rPh sb="9" eb="11">
      <t>キョカ</t>
    </rPh>
    <rPh sb="11" eb="12">
      <t>オヨ</t>
    </rPh>
    <rPh sb="13" eb="15">
      <t>メンキョ</t>
    </rPh>
    <rPh sb="16" eb="18">
      <t>ウム</t>
    </rPh>
    <phoneticPr fontId="1"/>
  </si>
  <si>
    <t>第一種海運（外航）</t>
    <rPh sb="0" eb="1">
      <t>ダイ</t>
    </rPh>
    <rPh sb="1" eb="3">
      <t>イッシュ</t>
    </rPh>
    <rPh sb="3" eb="5">
      <t>カイウン</t>
    </rPh>
    <rPh sb="6" eb="8">
      <t>ガイコウ</t>
    </rPh>
    <phoneticPr fontId="1"/>
  </si>
  <si>
    <t>第一種海運（内航）</t>
    <rPh sb="0" eb="1">
      <t>ダイ</t>
    </rPh>
    <rPh sb="1" eb="3">
      <t>イッシュ</t>
    </rPh>
    <rPh sb="3" eb="5">
      <t>カイウン</t>
    </rPh>
    <rPh sb="6" eb="8">
      <t>ナイコウ</t>
    </rPh>
    <phoneticPr fontId="1"/>
  </si>
  <si>
    <t>第一種航空（国内）</t>
    <rPh sb="0" eb="1">
      <t>ダイ</t>
    </rPh>
    <rPh sb="1" eb="3">
      <t>イッシュ</t>
    </rPh>
    <rPh sb="3" eb="5">
      <t>コウクウ</t>
    </rPh>
    <rPh sb="6" eb="8">
      <t>コクナイ</t>
    </rPh>
    <phoneticPr fontId="1"/>
  </si>
  <si>
    <t>2-081</t>
  </si>
  <si>
    <t>第一種航空（国際）</t>
    <rPh sb="0" eb="1">
      <t>ダイ</t>
    </rPh>
    <rPh sb="1" eb="3">
      <t>イッシュ</t>
    </rPh>
    <rPh sb="3" eb="5">
      <t>コウクウ</t>
    </rPh>
    <rPh sb="6" eb="8">
      <t>コクサイ</t>
    </rPh>
    <phoneticPr fontId="1"/>
  </si>
  <si>
    <t>2-082</t>
  </si>
  <si>
    <t>第一種鉄道</t>
    <rPh sb="0" eb="1">
      <t>ダイ</t>
    </rPh>
    <rPh sb="1" eb="3">
      <t>イッシュ</t>
    </rPh>
    <rPh sb="3" eb="5">
      <t>テツドウ</t>
    </rPh>
    <phoneticPr fontId="1"/>
  </si>
  <si>
    <t>2-083</t>
  </si>
  <si>
    <t>第一種貨物自動車</t>
    <rPh sb="0" eb="1">
      <t>ダイ</t>
    </rPh>
    <rPh sb="1" eb="3">
      <t>イッシュ</t>
    </rPh>
    <rPh sb="3" eb="5">
      <t>カモツ</t>
    </rPh>
    <rPh sb="5" eb="8">
      <t>ジドウシャ</t>
    </rPh>
    <phoneticPr fontId="1"/>
  </si>
  <si>
    <t>2-084</t>
  </si>
  <si>
    <t>第二種海運</t>
    <rPh sb="0" eb="2">
      <t>ダイニ</t>
    </rPh>
    <rPh sb="2" eb="3">
      <t>シュ</t>
    </rPh>
    <rPh sb="3" eb="5">
      <t>カイウン</t>
    </rPh>
    <phoneticPr fontId="1"/>
  </si>
  <si>
    <t>2-085</t>
  </si>
  <si>
    <t>第二種航空</t>
    <rPh sb="0" eb="2">
      <t>ダイニ</t>
    </rPh>
    <rPh sb="2" eb="3">
      <t>シュ</t>
    </rPh>
    <rPh sb="3" eb="5">
      <t>コウクウ</t>
    </rPh>
    <phoneticPr fontId="1"/>
  </si>
  <si>
    <t>2-086</t>
  </si>
  <si>
    <t>第二種鉄道</t>
    <rPh sb="0" eb="2">
      <t>ダイニ</t>
    </rPh>
    <rPh sb="2" eb="3">
      <t>シュ</t>
    </rPh>
    <rPh sb="3" eb="5">
      <t>テツドウ</t>
    </rPh>
    <phoneticPr fontId="1"/>
  </si>
  <si>
    <t>2-087</t>
  </si>
  <si>
    <t>海上運送事業の許可の有無</t>
    <rPh sb="0" eb="2">
      <t>カイジョウ</t>
    </rPh>
    <rPh sb="2" eb="4">
      <t>ウンソウ</t>
    </rPh>
    <rPh sb="4" eb="6">
      <t>ジギョウ</t>
    </rPh>
    <rPh sb="7" eb="9">
      <t>キョカ</t>
    </rPh>
    <rPh sb="10" eb="12">
      <t>ウム</t>
    </rPh>
    <phoneticPr fontId="1"/>
  </si>
  <si>
    <t>貨物定期航路事業</t>
    <rPh sb="0" eb="2">
      <t>カモツ</t>
    </rPh>
    <rPh sb="2" eb="4">
      <t>テイキ</t>
    </rPh>
    <rPh sb="4" eb="6">
      <t>コウロ</t>
    </rPh>
    <rPh sb="6" eb="8">
      <t>ジギョウ</t>
    </rPh>
    <phoneticPr fontId="1"/>
  </si>
  <si>
    <t>2-088</t>
    <phoneticPr fontId="1"/>
  </si>
  <si>
    <t>不定期航路事業</t>
    <rPh sb="0" eb="3">
      <t>フテイキ</t>
    </rPh>
    <rPh sb="3" eb="5">
      <t>コウロ</t>
    </rPh>
    <rPh sb="5" eb="7">
      <t>ジギョウ</t>
    </rPh>
    <phoneticPr fontId="1"/>
  </si>
  <si>
    <t>2-089</t>
    <phoneticPr fontId="1"/>
  </si>
  <si>
    <t>航空運送事業の許可の有無</t>
    <rPh sb="0" eb="2">
      <t>コウクウ</t>
    </rPh>
    <rPh sb="2" eb="4">
      <t>ウンソウ</t>
    </rPh>
    <rPh sb="4" eb="6">
      <t>ジギョウ</t>
    </rPh>
    <rPh sb="7" eb="9">
      <t>キョカ</t>
    </rPh>
    <rPh sb="10" eb="12">
      <t>ウム</t>
    </rPh>
    <phoneticPr fontId="1"/>
  </si>
  <si>
    <t>定期航空運送事業</t>
    <rPh sb="0" eb="2">
      <t>テイキ</t>
    </rPh>
    <rPh sb="2" eb="4">
      <t>コウクウ</t>
    </rPh>
    <rPh sb="4" eb="6">
      <t>ウンソウ</t>
    </rPh>
    <rPh sb="6" eb="8">
      <t>ジギョウ</t>
    </rPh>
    <phoneticPr fontId="1"/>
  </si>
  <si>
    <t>2-090</t>
    <phoneticPr fontId="1"/>
  </si>
  <si>
    <t>不定期航空運送事業</t>
    <rPh sb="0" eb="3">
      <t>フテイキ</t>
    </rPh>
    <rPh sb="3" eb="5">
      <t>コウクウ</t>
    </rPh>
    <rPh sb="5" eb="7">
      <t>ウンソウ</t>
    </rPh>
    <rPh sb="7" eb="9">
      <t>ジギョウ</t>
    </rPh>
    <phoneticPr fontId="1"/>
  </si>
  <si>
    <t>2-091</t>
    <phoneticPr fontId="1"/>
  </si>
  <si>
    <t>特別積合せ運送事業の許可の有無</t>
    <rPh sb="0" eb="2">
      <t>トクベツ</t>
    </rPh>
    <rPh sb="2" eb="3">
      <t>ツ</t>
    </rPh>
    <rPh sb="3" eb="4">
      <t>ア</t>
    </rPh>
    <rPh sb="5" eb="7">
      <t>ウンソウ</t>
    </rPh>
    <rPh sb="7" eb="9">
      <t>ジギョウ</t>
    </rPh>
    <rPh sb="10" eb="12">
      <t>キョカ</t>
    </rPh>
    <rPh sb="13" eb="15">
      <t>ウム</t>
    </rPh>
    <phoneticPr fontId="1"/>
  </si>
  <si>
    <t>2-092</t>
    <phoneticPr fontId="1"/>
  </si>
  <si>
    <t>NACCS利用者コードの取得の有無</t>
    <rPh sb="5" eb="8">
      <t>リヨウシャ</t>
    </rPh>
    <rPh sb="12" eb="14">
      <t>シュトク</t>
    </rPh>
    <rPh sb="15" eb="17">
      <t>ウム</t>
    </rPh>
    <phoneticPr fontId="1"/>
  </si>
  <si>
    <t>2-093</t>
    <phoneticPr fontId="1"/>
  </si>
  <si>
    <t>ハラール認証（保管）を取得した倉庫を日本国内に保有しているか</t>
    <rPh sb="4" eb="6">
      <t>ニンショウ</t>
    </rPh>
    <rPh sb="7" eb="9">
      <t>ホカン</t>
    </rPh>
    <rPh sb="11" eb="13">
      <t>シュトク</t>
    </rPh>
    <rPh sb="15" eb="17">
      <t>ソウコ</t>
    </rPh>
    <rPh sb="18" eb="20">
      <t>ニホン</t>
    </rPh>
    <rPh sb="20" eb="22">
      <t>コクナイ</t>
    </rPh>
    <rPh sb="23" eb="25">
      <t>ホユウ</t>
    </rPh>
    <phoneticPr fontId="1"/>
  </si>
  <si>
    <t>2-094</t>
    <phoneticPr fontId="1"/>
  </si>
  <si>
    <t>ハラール認証（保管）を取得した倉庫を神奈川県内・東京都区内に保有しているか</t>
    <rPh sb="4" eb="6">
      <t>ニンショウ</t>
    </rPh>
    <rPh sb="7" eb="9">
      <t>ホカン</t>
    </rPh>
    <rPh sb="11" eb="13">
      <t>シュトク</t>
    </rPh>
    <rPh sb="15" eb="17">
      <t>ソウコ</t>
    </rPh>
    <rPh sb="18" eb="23">
      <t>カナガワケンナイ</t>
    </rPh>
    <rPh sb="24" eb="26">
      <t>トウキョウ</t>
    </rPh>
    <rPh sb="26" eb="29">
      <t>トクナイ</t>
    </rPh>
    <rPh sb="28" eb="29">
      <t>ナイ</t>
    </rPh>
    <rPh sb="30" eb="32">
      <t>ホユウ</t>
    </rPh>
    <phoneticPr fontId="1"/>
  </si>
  <si>
    <t>2-095</t>
    <phoneticPr fontId="1"/>
  </si>
  <si>
    <t>日本国内でカテゴリー「物流」のハラール認証を取得しているか</t>
    <rPh sb="0" eb="4">
      <t>ニホンコクナイ</t>
    </rPh>
    <rPh sb="11" eb="13">
      <t>ブツリュウ</t>
    </rPh>
    <rPh sb="19" eb="21">
      <t>ニンショウ</t>
    </rPh>
    <rPh sb="22" eb="24">
      <t>シュトク</t>
    </rPh>
    <phoneticPr fontId="1"/>
  </si>
  <si>
    <t>2-096</t>
    <phoneticPr fontId="1"/>
  </si>
  <si>
    <t>ISO9001(品質)の取得の有無</t>
    <rPh sb="8" eb="10">
      <t>ヒンシツ</t>
    </rPh>
    <rPh sb="12" eb="14">
      <t>シュトク</t>
    </rPh>
    <rPh sb="15" eb="17">
      <t>ウム</t>
    </rPh>
    <phoneticPr fontId="1"/>
  </si>
  <si>
    <t>2-097</t>
    <phoneticPr fontId="1"/>
  </si>
  <si>
    <t>ISO14001(環境)の取得の有無</t>
    <rPh sb="9" eb="11">
      <t>カンキョウ</t>
    </rPh>
    <rPh sb="13" eb="15">
      <t>シュトク</t>
    </rPh>
    <rPh sb="16" eb="18">
      <t>ウム</t>
    </rPh>
    <phoneticPr fontId="1"/>
  </si>
  <si>
    <t>2-098</t>
    <phoneticPr fontId="1"/>
  </si>
  <si>
    <t>ISO27001（情報セキュリティ）の有無</t>
    <rPh sb="9" eb="11">
      <t>ジョウホウ</t>
    </rPh>
    <rPh sb="19" eb="21">
      <t>ウム</t>
    </rPh>
    <phoneticPr fontId="1"/>
  </si>
  <si>
    <t>2-099</t>
    <phoneticPr fontId="1"/>
  </si>
  <si>
    <t>ISO39001(道路交通安全)の取得の有無</t>
    <rPh sb="9" eb="11">
      <t>ドウロ</t>
    </rPh>
    <rPh sb="11" eb="13">
      <t>コウツウ</t>
    </rPh>
    <rPh sb="13" eb="15">
      <t>アンゼン</t>
    </rPh>
    <rPh sb="17" eb="19">
      <t>シュトク</t>
    </rPh>
    <rPh sb="20" eb="22">
      <t>ウム</t>
    </rPh>
    <phoneticPr fontId="1"/>
  </si>
  <si>
    <t>2-100</t>
    <phoneticPr fontId="1"/>
  </si>
  <si>
    <t>プライバシーマーク認定の取得の有無</t>
    <rPh sb="9" eb="11">
      <t>ニンテイ</t>
    </rPh>
    <rPh sb="12" eb="14">
      <t>シュトク</t>
    </rPh>
    <rPh sb="15" eb="17">
      <t>ウム</t>
    </rPh>
    <phoneticPr fontId="1"/>
  </si>
  <si>
    <t>2-101</t>
    <phoneticPr fontId="1"/>
  </si>
  <si>
    <t>AEO(Authorized Economic Operators)の認定取得</t>
    <rPh sb="35" eb="37">
      <t>ニンテイ</t>
    </rPh>
    <rPh sb="37" eb="39">
      <t>シュトク</t>
    </rPh>
    <phoneticPr fontId="1"/>
  </si>
  <si>
    <t>2-102</t>
    <phoneticPr fontId="1"/>
  </si>
  <si>
    <t>日本国の認定通関業者として認定を受けているか</t>
    <rPh sb="0" eb="3">
      <t>ニホンコク</t>
    </rPh>
    <rPh sb="4" eb="6">
      <t>ニンテイ</t>
    </rPh>
    <rPh sb="6" eb="8">
      <t>ツウカン</t>
    </rPh>
    <rPh sb="8" eb="10">
      <t>ギョウシャ</t>
    </rPh>
    <rPh sb="13" eb="15">
      <t>ニンテイ</t>
    </rPh>
    <rPh sb="16" eb="17">
      <t>ウ</t>
    </rPh>
    <phoneticPr fontId="1"/>
  </si>
  <si>
    <t>（Yes･Noを選択）</t>
    <rPh sb="8" eb="10">
      <t>センタク</t>
    </rPh>
    <phoneticPr fontId="1"/>
  </si>
  <si>
    <t>2-103</t>
    <phoneticPr fontId="1"/>
  </si>
  <si>
    <t>認定の有無について評価</t>
    <rPh sb="0" eb="2">
      <t>ニンテイ</t>
    </rPh>
    <rPh sb="3" eb="5">
      <t>ウム</t>
    </rPh>
    <rPh sb="9" eb="11">
      <t>ヒョウカ</t>
    </rPh>
    <phoneticPr fontId="1"/>
  </si>
  <si>
    <t>日本国の特定保税承認者として認定を受けているか</t>
    <rPh sb="0" eb="3">
      <t>ニホンコク</t>
    </rPh>
    <rPh sb="4" eb="6">
      <t>トクテイ</t>
    </rPh>
    <rPh sb="6" eb="8">
      <t>ホゼイ</t>
    </rPh>
    <rPh sb="8" eb="11">
      <t>ショウニンシャ</t>
    </rPh>
    <rPh sb="14" eb="16">
      <t>ニンテイ</t>
    </rPh>
    <rPh sb="17" eb="18">
      <t>ウ</t>
    </rPh>
    <phoneticPr fontId="1"/>
  </si>
  <si>
    <t>2-104</t>
    <phoneticPr fontId="1"/>
  </si>
  <si>
    <t>TAPA(Transported Asset Protection Association) ClassAの認定取得</t>
    <rPh sb="54" eb="56">
      <t>ニンテイ</t>
    </rPh>
    <rPh sb="56" eb="58">
      <t>シュトク</t>
    </rPh>
    <phoneticPr fontId="1"/>
  </si>
  <si>
    <t>2-105</t>
    <phoneticPr fontId="1"/>
  </si>
  <si>
    <t>「一般貨物自動車運送事業に係る標準的な運賃」(国土交通省 令和2年4月24日告示)を届出済であるか</t>
    <rPh sb="1" eb="3">
      <t>イッパン</t>
    </rPh>
    <rPh sb="3" eb="5">
      <t>カモツ</t>
    </rPh>
    <rPh sb="5" eb="8">
      <t>ジドウシャ</t>
    </rPh>
    <rPh sb="8" eb="10">
      <t>ウンソウ</t>
    </rPh>
    <rPh sb="10" eb="12">
      <t>ジギョウ</t>
    </rPh>
    <rPh sb="13" eb="14">
      <t>カカ</t>
    </rPh>
    <rPh sb="15" eb="18">
      <t>ヒョウジュンテキ</t>
    </rPh>
    <rPh sb="19" eb="21">
      <t>ウンチン</t>
    </rPh>
    <rPh sb="23" eb="28">
      <t>コクドコウツウショウ</t>
    </rPh>
    <rPh sb="29" eb="31">
      <t>レイワ</t>
    </rPh>
    <rPh sb="32" eb="33">
      <t>ネン</t>
    </rPh>
    <rPh sb="34" eb="35">
      <t>ツキ</t>
    </rPh>
    <rPh sb="37" eb="38">
      <t>ニチ</t>
    </rPh>
    <rPh sb="38" eb="40">
      <t>コクジ</t>
    </rPh>
    <rPh sb="42" eb="44">
      <t>トドケデ</t>
    </rPh>
    <rPh sb="44" eb="45">
      <t>スミ</t>
    </rPh>
    <phoneticPr fontId="1"/>
  </si>
  <si>
    <t>2-106</t>
    <phoneticPr fontId="1"/>
  </si>
  <si>
    <t>「ホワイト物流」自主行動宣言を提出済であり、契約の書面化を推進しているか</t>
    <rPh sb="5" eb="7">
      <t>ブツリュウ</t>
    </rPh>
    <rPh sb="8" eb="10">
      <t>ジシュ</t>
    </rPh>
    <rPh sb="10" eb="12">
      <t>コウドウ</t>
    </rPh>
    <rPh sb="12" eb="14">
      <t>センゲン</t>
    </rPh>
    <rPh sb="15" eb="17">
      <t>テイシュツ</t>
    </rPh>
    <rPh sb="17" eb="18">
      <t>スミ</t>
    </rPh>
    <rPh sb="22" eb="24">
      <t>ケイヤク</t>
    </rPh>
    <rPh sb="25" eb="28">
      <t>ショメンカ</t>
    </rPh>
    <rPh sb="29" eb="31">
      <t>スイシン</t>
    </rPh>
    <phoneticPr fontId="1"/>
  </si>
  <si>
    <t>2-107</t>
    <phoneticPr fontId="1"/>
  </si>
  <si>
    <t>「グリーン物流パートナーシップ会議」で表彰を受け、物流分野における環境負荷の低減等に取り組んでいるか</t>
    <rPh sb="5" eb="7">
      <t>ブツリュウ</t>
    </rPh>
    <rPh sb="15" eb="17">
      <t>カイギ</t>
    </rPh>
    <rPh sb="19" eb="21">
      <t>ヒョウショウ</t>
    </rPh>
    <rPh sb="22" eb="23">
      <t>ウ</t>
    </rPh>
    <rPh sb="42" eb="43">
      <t>ト</t>
    </rPh>
    <rPh sb="44" eb="45">
      <t>ク</t>
    </rPh>
    <phoneticPr fontId="1"/>
  </si>
  <si>
    <t>2-108</t>
    <phoneticPr fontId="1"/>
  </si>
  <si>
    <t>「モーダルシフト等推進事業」の認定を受け、物流分野における環境負荷の低減等に取り組んでいるか</t>
    <rPh sb="8" eb="9">
      <t>トウ</t>
    </rPh>
    <rPh sb="9" eb="13">
      <t>スイシンジギョウ</t>
    </rPh>
    <rPh sb="15" eb="17">
      <t>ニンテイ</t>
    </rPh>
    <rPh sb="18" eb="19">
      <t>ウ</t>
    </rPh>
    <rPh sb="38" eb="39">
      <t>ト</t>
    </rPh>
    <rPh sb="40" eb="41">
      <t>ク</t>
    </rPh>
    <phoneticPr fontId="1"/>
  </si>
  <si>
    <t>2-109</t>
    <phoneticPr fontId="1"/>
  </si>
  <si>
    <t>「エコレールマーク」の協賛企業として、物流分野における環境負荷の低減等に取り組んでいるか</t>
    <rPh sb="11" eb="13">
      <t>キョウサン</t>
    </rPh>
    <rPh sb="13" eb="15">
      <t>キギョウ</t>
    </rPh>
    <rPh sb="36" eb="37">
      <t>ト</t>
    </rPh>
    <rPh sb="38" eb="39">
      <t>ク</t>
    </rPh>
    <phoneticPr fontId="1"/>
  </si>
  <si>
    <t>「働きやすい職場認証制度（運転者職場環境良好度認証制度）」の認定を受け、職場環境改善に取り組んでいるか</t>
    <rPh sb="30" eb="32">
      <t>ニンテイ</t>
    </rPh>
    <rPh sb="33" eb="34">
      <t>ウ</t>
    </rPh>
    <rPh sb="36" eb="38">
      <t>ショクバ</t>
    </rPh>
    <rPh sb="38" eb="40">
      <t>カンキョウ</t>
    </rPh>
    <rPh sb="40" eb="42">
      <t>カイゼン</t>
    </rPh>
    <rPh sb="43" eb="44">
      <t>ト</t>
    </rPh>
    <rPh sb="45" eb="46">
      <t>クキョウサンキギョウトク</t>
    </rPh>
    <phoneticPr fontId="1"/>
  </si>
  <si>
    <t>「自動車運転手の労働時間等の改善のための基準」（改善基準告知）の遵守に向け取り組んでいるか</t>
    <rPh sb="1" eb="4">
      <t>ジドウシャ</t>
    </rPh>
    <rPh sb="4" eb="7">
      <t>ウンテンシュ</t>
    </rPh>
    <rPh sb="8" eb="13">
      <t>ロウドウジカントウ</t>
    </rPh>
    <rPh sb="14" eb="16">
      <t>カイゼン</t>
    </rPh>
    <rPh sb="20" eb="22">
      <t>キジュン</t>
    </rPh>
    <rPh sb="24" eb="30">
      <t>カイゼンキジュンコクチ</t>
    </rPh>
    <rPh sb="32" eb="34">
      <t>ジュンシュ</t>
    </rPh>
    <rPh sb="35" eb="36">
      <t>ム</t>
    </rPh>
    <rPh sb="37" eb="38">
      <t>ト</t>
    </rPh>
    <rPh sb="39" eb="40">
      <t>ク</t>
    </rPh>
    <phoneticPr fontId="1"/>
  </si>
  <si>
    <t>「物流の２０２４年問題」の対応としてトラックドライバーの労働環境改善及び待遇改善に取り組んでいるか</t>
    <rPh sb="1" eb="3">
      <t>ブツリュウ</t>
    </rPh>
    <rPh sb="8" eb="11">
      <t>ネンモンダイ</t>
    </rPh>
    <rPh sb="13" eb="15">
      <t>タイオウ</t>
    </rPh>
    <rPh sb="28" eb="34">
      <t>ロウドウカンキョウカイゼン</t>
    </rPh>
    <rPh sb="34" eb="35">
      <t>オヨ</t>
    </rPh>
    <rPh sb="36" eb="40">
      <t>タイグウカイゼン</t>
    </rPh>
    <rPh sb="41" eb="42">
      <t>ト</t>
    </rPh>
    <rPh sb="43" eb="44">
      <t>ク</t>
    </rPh>
    <phoneticPr fontId="1"/>
  </si>
  <si>
    <t>次世代育成支援対策推進法に基づく認定（くるみんマーク、プラチナくるみんマーク）、又は女性の職業生活における活躍</t>
    <phoneticPr fontId="1"/>
  </si>
  <si>
    <t>の推進に関する法律に基づく認定（えるぼし）を取得しているか</t>
    <rPh sb="22" eb="24">
      <t>シュトク</t>
    </rPh>
    <phoneticPr fontId="1"/>
  </si>
  <si>
    <t>2-114</t>
    <phoneticPr fontId="1"/>
  </si>
  <si>
    <t>健康経営銘柄、健康経営優良法人（大規模法人・中小規模法人）を取得しているか</t>
    <phoneticPr fontId="1"/>
  </si>
  <si>
    <t>2-115</t>
    <phoneticPr fontId="1"/>
  </si>
  <si>
    <t>ARTIMまたはICEFAT(国際美術品取扱運送事業者会)に加盟しているか</t>
    <rPh sb="15" eb="17">
      <t>コクサイ</t>
    </rPh>
    <rPh sb="17" eb="19">
      <t>ビジュツ</t>
    </rPh>
    <rPh sb="19" eb="20">
      <t>ヒン</t>
    </rPh>
    <rPh sb="20" eb="22">
      <t>トリアツカ</t>
    </rPh>
    <rPh sb="22" eb="24">
      <t>ウンソウ</t>
    </rPh>
    <rPh sb="24" eb="27">
      <t>ジギョウシャ</t>
    </rPh>
    <rPh sb="27" eb="28">
      <t>カイ</t>
    </rPh>
    <rPh sb="30" eb="32">
      <t>カメイ</t>
    </rPh>
    <phoneticPr fontId="1"/>
  </si>
  <si>
    <t>2-116</t>
    <phoneticPr fontId="1"/>
  </si>
  <si>
    <t>業界団体に所属しているかを評価(国際的な美術品の取扱には不可欠）</t>
    <rPh sb="0" eb="2">
      <t>ギョウカイ</t>
    </rPh>
    <rPh sb="2" eb="4">
      <t>ダンタイ</t>
    </rPh>
    <rPh sb="5" eb="7">
      <t>ショゾク</t>
    </rPh>
    <rPh sb="13" eb="15">
      <t>ヒョウカ</t>
    </rPh>
    <rPh sb="16" eb="19">
      <t>コクサイテキ</t>
    </rPh>
    <rPh sb="20" eb="22">
      <t>ビジュツ</t>
    </rPh>
    <rPh sb="22" eb="23">
      <t>ヒン</t>
    </rPh>
    <rPh sb="24" eb="26">
      <t>トリアツカ</t>
    </rPh>
    <rPh sb="28" eb="31">
      <t>フカケツ</t>
    </rPh>
    <phoneticPr fontId="1"/>
  </si>
  <si>
    <t>一般社団法人 神奈川県トラック協会の正会員であるか</t>
    <rPh sb="0" eb="2">
      <t>イッパン</t>
    </rPh>
    <rPh sb="2" eb="4">
      <t>シャダン</t>
    </rPh>
    <rPh sb="4" eb="6">
      <t>ホウジン</t>
    </rPh>
    <rPh sb="7" eb="11">
      <t>カナガワケン</t>
    </rPh>
    <rPh sb="15" eb="17">
      <t>キョウカイ</t>
    </rPh>
    <rPh sb="18" eb="19">
      <t>セイ</t>
    </rPh>
    <rPh sb="19" eb="21">
      <t>カイイン</t>
    </rPh>
    <phoneticPr fontId="1"/>
  </si>
  <si>
    <t>2-117</t>
    <phoneticPr fontId="1"/>
  </si>
  <si>
    <t>業界団体に所属しているかを評価</t>
    <rPh sb="0" eb="2">
      <t>ギョウカイ</t>
    </rPh>
    <rPh sb="2" eb="4">
      <t>ダンタイ</t>
    </rPh>
    <rPh sb="5" eb="7">
      <t>ショゾク</t>
    </rPh>
    <rPh sb="13" eb="15">
      <t>ヒョウカ</t>
    </rPh>
    <phoneticPr fontId="1"/>
  </si>
  <si>
    <t>一般社団法人 日本港運協会の正会員であるか</t>
    <rPh sb="0" eb="2">
      <t>イッパン</t>
    </rPh>
    <rPh sb="2" eb="4">
      <t>シャダン</t>
    </rPh>
    <rPh sb="4" eb="6">
      <t>ホウジン</t>
    </rPh>
    <rPh sb="7" eb="11">
      <t>ニホンコウウン</t>
    </rPh>
    <rPh sb="11" eb="13">
      <t>キョウカイ</t>
    </rPh>
    <rPh sb="14" eb="15">
      <t>セイ</t>
    </rPh>
    <rPh sb="15" eb="17">
      <t>カイイン</t>
    </rPh>
    <phoneticPr fontId="1"/>
  </si>
  <si>
    <t>2-118</t>
    <phoneticPr fontId="1"/>
  </si>
  <si>
    <t>一般社団法人 航空貨物運送協会 国際の正会員であるか</t>
    <rPh sb="0" eb="2">
      <t>イッパン</t>
    </rPh>
    <rPh sb="2" eb="4">
      <t>シャダン</t>
    </rPh>
    <rPh sb="4" eb="6">
      <t>ホウジン</t>
    </rPh>
    <rPh sb="7" eb="9">
      <t>コウクウ</t>
    </rPh>
    <rPh sb="9" eb="11">
      <t>カモツ</t>
    </rPh>
    <rPh sb="11" eb="13">
      <t>ウンソウ</t>
    </rPh>
    <rPh sb="13" eb="15">
      <t>キョウカイ</t>
    </rPh>
    <rPh sb="16" eb="18">
      <t>コクサイ</t>
    </rPh>
    <rPh sb="19" eb="22">
      <t>セイカイイン</t>
    </rPh>
    <phoneticPr fontId="1"/>
  </si>
  <si>
    <t>公益社団法人 鉄道貨物協会の会員であるか</t>
    <rPh sb="0" eb="2">
      <t>コウエキ</t>
    </rPh>
    <rPh sb="2" eb="4">
      <t>シャダン</t>
    </rPh>
    <rPh sb="4" eb="6">
      <t>ホウジン</t>
    </rPh>
    <rPh sb="7" eb="13">
      <t>テツドウカモツキョウカイ</t>
    </rPh>
    <rPh sb="14" eb="16">
      <t>カイイン</t>
    </rPh>
    <phoneticPr fontId="1"/>
  </si>
  <si>
    <t>一般社団法人 日本倉庫協会の正会員であるか</t>
    <rPh sb="0" eb="2">
      <t>イッパン</t>
    </rPh>
    <rPh sb="2" eb="4">
      <t>シャダン</t>
    </rPh>
    <rPh sb="4" eb="6">
      <t>ホウジン</t>
    </rPh>
    <rPh sb="7" eb="9">
      <t>ニホン</t>
    </rPh>
    <rPh sb="9" eb="11">
      <t>ソウコ</t>
    </rPh>
    <rPh sb="11" eb="13">
      <t>キョウカイ</t>
    </rPh>
    <rPh sb="14" eb="15">
      <t>セイ</t>
    </rPh>
    <rPh sb="15" eb="17">
      <t>カイイン</t>
    </rPh>
    <phoneticPr fontId="1"/>
  </si>
  <si>
    <t>一般社団法人 日本冷蔵倉庫協会の正会員であるか</t>
    <phoneticPr fontId="1"/>
  </si>
  <si>
    <t>3　設備・機器等</t>
    <rPh sb="2" eb="4">
      <t>セツビ</t>
    </rPh>
    <rPh sb="5" eb="8">
      <t>キキトウ</t>
    </rPh>
    <phoneticPr fontId="11"/>
  </si>
  <si>
    <t>日本国内における貨物自動車の保有車両台数</t>
    <rPh sb="0" eb="2">
      <t>ニホン</t>
    </rPh>
    <rPh sb="2" eb="4">
      <t>コクナイ</t>
    </rPh>
    <rPh sb="8" eb="10">
      <t>カモツ</t>
    </rPh>
    <rPh sb="10" eb="13">
      <t>ジドウシャ</t>
    </rPh>
    <rPh sb="14" eb="16">
      <t>ホユウ</t>
    </rPh>
    <rPh sb="16" eb="18">
      <t>シャリョウ</t>
    </rPh>
    <rPh sb="18" eb="20">
      <t>ダイスウ</t>
    </rPh>
    <phoneticPr fontId="1"/>
  </si>
  <si>
    <t>台</t>
    <rPh sb="0" eb="1">
      <t>ダイ</t>
    </rPh>
    <phoneticPr fontId="1"/>
  </si>
  <si>
    <t>3-001</t>
    <phoneticPr fontId="1"/>
  </si>
  <si>
    <t>規模に対する評価</t>
    <rPh sb="0" eb="2">
      <t>キボ</t>
    </rPh>
    <rPh sb="3" eb="4">
      <t>タイ</t>
    </rPh>
    <rPh sb="6" eb="8">
      <t>ヒョウカ</t>
    </rPh>
    <phoneticPr fontId="1"/>
  </si>
  <si>
    <t>日本国内における環境配慮型車両(ハイブリッドトラック,天然ガストラック,電動トラック,燃料電池トラック)の保有台数</t>
    <rPh sb="0" eb="2">
      <t>ニホン</t>
    </rPh>
    <rPh sb="2" eb="4">
      <t>コクナイ</t>
    </rPh>
    <phoneticPr fontId="1"/>
  </si>
  <si>
    <t>3-002</t>
    <phoneticPr fontId="1"/>
  </si>
  <si>
    <t>日本国内における大型トレーラー車両の保有台数</t>
    <rPh sb="0" eb="2">
      <t>ニホン</t>
    </rPh>
    <rPh sb="2" eb="4">
      <t>コクナイ</t>
    </rPh>
    <rPh sb="8" eb="10">
      <t>オオガタ</t>
    </rPh>
    <rPh sb="15" eb="17">
      <t>シャリョウ</t>
    </rPh>
    <rPh sb="18" eb="20">
      <t>ホユウ</t>
    </rPh>
    <rPh sb="20" eb="22">
      <t>ダイスウ</t>
    </rPh>
    <phoneticPr fontId="1"/>
  </si>
  <si>
    <t>3-003</t>
    <phoneticPr fontId="1"/>
  </si>
  <si>
    <t>日本国内における国際海上コンテナ輸送車両の保有台数</t>
    <rPh sb="0" eb="2">
      <t>ニホン</t>
    </rPh>
    <rPh sb="2" eb="4">
      <t>コクナイ</t>
    </rPh>
    <rPh sb="8" eb="10">
      <t>コクサイ</t>
    </rPh>
    <rPh sb="10" eb="12">
      <t>カイジョウ</t>
    </rPh>
    <rPh sb="16" eb="18">
      <t>ユソウ</t>
    </rPh>
    <rPh sb="18" eb="20">
      <t>シャリョウ</t>
    </rPh>
    <rPh sb="21" eb="23">
      <t>ホユウ</t>
    </rPh>
    <rPh sb="23" eb="25">
      <t>ダイスウ</t>
    </rPh>
    <phoneticPr fontId="1"/>
  </si>
  <si>
    <t>コンテナ用トラクター</t>
    <rPh sb="4" eb="5">
      <t>ヨウ</t>
    </rPh>
    <phoneticPr fontId="1"/>
  </si>
  <si>
    <t>3-004</t>
    <phoneticPr fontId="1"/>
  </si>
  <si>
    <t>コンテナ用シャーシー</t>
    <rPh sb="4" eb="5">
      <t>ヨウ</t>
    </rPh>
    <phoneticPr fontId="1"/>
  </si>
  <si>
    <t>3-005</t>
    <phoneticPr fontId="1"/>
  </si>
  <si>
    <t>日本国内における重量物運搬車(20トン以上)の保有台数</t>
    <rPh sb="0" eb="2">
      <t>ニホン</t>
    </rPh>
    <rPh sb="2" eb="4">
      <t>コクナイ</t>
    </rPh>
    <rPh sb="8" eb="10">
      <t>ジュウリョウ</t>
    </rPh>
    <rPh sb="10" eb="11">
      <t>ブツ</t>
    </rPh>
    <rPh sb="11" eb="14">
      <t>ウンパンシャ</t>
    </rPh>
    <rPh sb="19" eb="21">
      <t>イジョウ</t>
    </rPh>
    <rPh sb="23" eb="25">
      <t>ホユウ</t>
    </rPh>
    <rPh sb="25" eb="27">
      <t>ダイスウ</t>
    </rPh>
    <phoneticPr fontId="1"/>
  </si>
  <si>
    <t>3-006</t>
    <phoneticPr fontId="1"/>
  </si>
  <si>
    <t>日本国内におけるエアサス車(精密機械・美術品輸送車両)の保有台数</t>
    <rPh sb="0" eb="2">
      <t>ニホン</t>
    </rPh>
    <rPh sb="2" eb="4">
      <t>コクナイ</t>
    </rPh>
    <rPh sb="12" eb="13">
      <t>クルマ</t>
    </rPh>
    <rPh sb="14" eb="16">
      <t>セイミツ</t>
    </rPh>
    <rPh sb="16" eb="18">
      <t>キカイ</t>
    </rPh>
    <rPh sb="19" eb="21">
      <t>ビジュツ</t>
    </rPh>
    <rPh sb="21" eb="22">
      <t>ヒン</t>
    </rPh>
    <rPh sb="22" eb="24">
      <t>ユソウ</t>
    </rPh>
    <rPh sb="24" eb="26">
      <t>シャリョウ</t>
    </rPh>
    <rPh sb="28" eb="30">
      <t>ホユウ</t>
    </rPh>
    <rPh sb="30" eb="32">
      <t>ダイスウ</t>
    </rPh>
    <phoneticPr fontId="1"/>
  </si>
  <si>
    <t>3-007</t>
    <phoneticPr fontId="1"/>
  </si>
  <si>
    <t>日本国内におけるAGV・AGFの保有運用台数</t>
    <rPh sb="0" eb="2">
      <t>ニホン</t>
    </rPh>
    <rPh sb="2" eb="4">
      <t>コクナイ</t>
    </rPh>
    <rPh sb="16" eb="18">
      <t>ホユウ</t>
    </rPh>
    <rPh sb="18" eb="20">
      <t>ウンヨウ</t>
    </rPh>
    <rPh sb="20" eb="22">
      <t>ダイスウ</t>
    </rPh>
    <phoneticPr fontId="1"/>
  </si>
  <si>
    <t>3-008</t>
    <phoneticPr fontId="1"/>
  </si>
  <si>
    <t>横浜市内における営業倉庫面積</t>
    <rPh sb="0" eb="2">
      <t>ヨコハマ</t>
    </rPh>
    <rPh sb="2" eb="4">
      <t>シナイ</t>
    </rPh>
    <rPh sb="4" eb="5">
      <t>オオウチ</t>
    </rPh>
    <rPh sb="8" eb="10">
      <t>エイギョウ</t>
    </rPh>
    <rPh sb="10" eb="12">
      <t>ソウコ</t>
    </rPh>
    <rPh sb="12" eb="14">
      <t>メンセキ</t>
    </rPh>
    <phoneticPr fontId="1"/>
  </si>
  <si>
    <t>冷凍･冷蔵倉庫</t>
    <rPh sb="0" eb="2">
      <t>レイトウ</t>
    </rPh>
    <rPh sb="3" eb="5">
      <t>レイゾウ</t>
    </rPh>
    <rPh sb="5" eb="7">
      <t>ソウコ</t>
    </rPh>
    <phoneticPr fontId="1"/>
  </si>
  <si>
    <t>平方メートル</t>
    <rPh sb="0" eb="2">
      <t>ヘイホウ</t>
    </rPh>
    <phoneticPr fontId="1"/>
  </si>
  <si>
    <t>3-009</t>
    <phoneticPr fontId="1"/>
  </si>
  <si>
    <t>一般・常温倉庫</t>
    <rPh sb="0" eb="2">
      <t>イッパン</t>
    </rPh>
    <rPh sb="3" eb="5">
      <t>ジョウオン</t>
    </rPh>
    <rPh sb="5" eb="7">
      <t>ソウコ</t>
    </rPh>
    <phoneticPr fontId="1"/>
  </si>
  <si>
    <t>3-010</t>
    <phoneticPr fontId="1"/>
  </si>
  <si>
    <t>保税冷凍･冷蔵倉庫</t>
  </si>
  <si>
    <t>3-011</t>
    <phoneticPr fontId="1"/>
  </si>
  <si>
    <t>保税一般・常温倉庫</t>
  </si>
  <si>
    <t>3-012</t>
    <phoneticPr fontId="1"/>
  </si>
  <si>
    <t>横浜市内における燻蒸倉庫の保有の有無</t>
    <rPh sb="0" eb="2">
      <t>ヨコハマ</t>
    </rPh>
    <rPh sb="2" eb="4">
      <t>シナイ</t>
    </rPh>
    <rPh sb="4" eb="5">
      <t>オオウチ</t>
    </rPh>
    <rPh sb="8" eb="10">
      <t>クンジョウ</t>
    </rPh>
    <rPh sb="10" eb="12">
      <t>ソウコ</t>
    </rPh>
    <rPh sb="13" eb="15">
      <t>ホユウ</t>
    </rPh>
    <rPh sb="16" eb="18">
      <t>ウム</t>
    </rPh>
    <phoneticPr fontId="1"/>
  </si>
  <si>
    <t>燻蒸倉庫</t>
    <rPh sb="0" eb="2">
      <t>クンジョウ</t>
    </rPh>
    <rPh sb="2" eb="4">
      <t>ソウコ</t>
    </rPh>
    <phoneticPr fontId="1"/>
  </si>
  <si>
    <t>3-013</t>
    <phoneticPr fontId="1"/>
  </si>
  <si>
    <t>有り(横浜市内)</t>
    <rPh sb="3" eb="5">
      <t>ヨコハマ</t>
    </rPh>
    <rPh sb="5" eb="6">
      <t>シ</t>
    </rPh>
    <phoneticPr fontId="1"/>
  </si>
  <si>
    <t>4　国内組織・人材</t>
    <rPh sb="2" eb="4">
      <t>コクナイ</t>
    </rPh>
    <rPh sb="4" eb="6">
      <t>ソシキ</t>
    </rPh>
    <rPh sb="7" eb="9">
      <t>ジンザイ</t>
    </rPh>
    <phoneticPr fontId="11"/>
  </si>
  <si>
    <t>日本国内における事業所の数</t>
    <rPh sb="0" eb="2">
      <t>ニホン</t>
    </rPh>
    <rPh sb="2" eb="4">
      <t>コクナイ</t>
    </rPh>
    <rPh sb="8" eb="11">
      <t>ジギョウショ</t>
    </rPh>
    <rPh sb="12" eb="13">
      <t>カズ</t>
    </rPh>
    <phoneticPr fontId="1"/>
  </si>
  <si>
    <t>事業所数</t>
    <rPh sb="0" eb="3">
      <t>ジギョウショ</t>
    </rPh>
    <rPh sb="3" eb="4">
      <t>スウ</t>
    </rPh>
    <phoneticPr fontId="1"/>
  </si>
  <si>
    <t>4-001</t>
    <phoneticPr fontId="1"/>
  </si>
  <si>
    <t>横浜市内における事業所の数</t>
    <rPh sb="0" eb="2">
      <t>ヨコハマ</t>
    </rPh>
    <rPh sb="2" eb="4">
      <t>シナイ</t>
    </rPh>
    <rPh sb="4" eb="5">
      <t>オオウチ</t>
    </rPh>
    <rPh sb="8" eb="11">
      <t>ジギョウショ</t>
    </rPh>
    <rPh sb="12" eb="13">
      <t>カズ</t>
    </rPh>
    <phoneticPr fontId="1"/>
  </si>
  <si>
    <t>4-002</t>
    <phoneticPr fontId="1"/>
  </si>
  <si>
    <t>横浜市内(神奈川県内)おける主要拠点の有無と事業所名及び所在地</t>
    <rPh sb="0" eb="2">
      <t>ヨコハマ</t>
    </rPh>
    <rPh sb="2" eb="4">
      <t>シナイ</t>
    </rPh>
    <rPh sb="4" eb="5">
      <t>オオウチ</t>
    </rPh>
    <rPh sb="5" eb="9">
      <t>カナガワケン</t>
    </rPh>
    <rPh sb="9" eb="10">
      <t>ナイ</t>
    </rPh>
    <rPh sb="14" eb="16">
      <t>シュヨウ</t>
    </rPh>
    <rPh sb="16" eb="18">
      <t>キョテン</t>
    </rPh>
    <rPh sb="19" eb="21">
      <t>ウム</t>
    </rPh>
    <rPh sb="22" eb="25">
      <t>ジギョウショ</t>
    </rPh>
    <rPh sb="25" eb="26">
      <t>ナ</t>
    </rPh>
    <rPh sb="26" eb="27">
      <t>オヨ</t>
    </rPh>
    <rPh sb="28" eb="31">
      <t>ショザイチ</t>
    </rPh>
    <phoneticPr fontId="1"/>
  </si>
  <si>
    <t>貨物運送事業</t>
    <rPh sb="0" eb="2">
      <t>カモツ</t>
    </rPh>
    <rPh sb="2" eb="4">
      <t>ウンソウ</t>
    </rPh>
    <rPh sb="4" eb="6">
      <t>ジギョウ</t>
    </rPh>
    <phoneticPr fontId="1"/>
  </si>
  <si>
    <t>4-003</t>
    <phoneticPr fontId="1"/>
  </si>
  <si>
    <t>有無について評価(横浜市内=10、神奈川県内（横浜市を除く）=5)</t>
    <rPh sb="9" eb="11">
      <t>ヨコハマ</t>
    </rPh>
    <rPh sb="11" eb="13">
      <t>シナイ</t>
    </rPh>
    <rPh sb="13" eb="14">
      <t>オオウチ</t>
    </rPh>
    <rPh sb="17" eb="22">
      <t>カナガワケンナイ</t>
    </rPh>
    <rPh sb="23" eb="26">
      <t>ヨコハマシ</t>
    </rPh>
    <rPh sb="27" eb="28">
      <t>ノゾ</t>
    </rPh>
    <phoneticPr fontId="1"/>
  </si>
  <si>
    <t>　〃　事業所名</t>
    <rPh sb="3" eb="6">
      <t>ジギョウショ</t>
    </rPh>
    <rPh sb="6" eb="7">
      <t>ナ</t>
    </rPh>
    <phoneticPr fontId="1"/>
  </si>
  <si>
    <t>4-004</t>
    <phoneticPr fontId="1"/>
  </si>
  <si>
    <t>単独の事業所であるかを評価(他の事業との兼務店であるか)</t>
    <rPh sb="0" eb="2">
      <t>タンドク</t>
    </rPh>
    <rPh sb="3" eb="6">
      <t>ジギョウショ</t>
    </rPh>
    <rPh sb="11" eb="13">
      <t>ヒョウカ</t>
    </rPh>
    <rPh sb="14" eb="15">
      <t>ホカ</t>
    </rPh>
    <rPh sb="16" eb="18">
      <t>ジギョウ</t>
    </rPh>
    <rPh sb="20" eb="22">
      <t>ケンム</t>
    </rPh>
    <rPh sb="22" eb="23">
      <t>ミセ</t>
    </rPh>
    <phoneticPr fontId="1"/>
  </si>
  <si>
    <t>　〃　市区町村名</t>
    <rPh sb="3" eb="5">
      <t>シク</t>
    </rPh>
    <rPh sb="5" eb="7">
      <t>チョウソン</t>
    </rPh>
    <rPh sb="7" eb="8">
      <t>ナ</t>
    </rPh>
    <phoneticPr fontId="1"/>
  </si>
  <si>
    <t>4-005</t>
    <phoneticPr fontId="1"/>
  </si>
  <si>
    <t>横浜市内(神奈川県内)にあることを確認</t>
    <rPh sb="0" eb="2">
      <t>ヨコハマ</t>
    </rPh>
    <rPh sb="2" eb="4">
      <t>シナイ</t>
    </rPh>
    <rPh sb="4" eb="5">
      <t>オオウチ</t>
    </rPh>
    <rPh sb="5" eb="10">
      <t>カナガワケンナイ</t>
    </rPh>
    <rPh sb="17" eb="19">
      <t>カクニン</t>
    </rPh>
    <phoneticPr fontId="1"/>
  </si>
  <si>
    <t>港湾運送事業</t>
    <rPh sb="0" eb="2">
      <t>コウワン</t>
    </rPh>
    <rPh sb="2" eb="4">
      <t>ウンソウ</t>
    </rPh>
    <rPh sb="4" eb="6">
      <t>ジギョウ</t>
    </rPh>
    <phoneticPr fontId="1"/>
  </si>
  <si>
    <t>4-006</t>
  </si>
  <si>
    <r>
      <t>有無について評価(横浜市内=</t>
    </r>
    <r>
      <rPr>
        <sz val="11"/>
        <color theme="1"/>
        <rFont val="游ゴシック"/>
        <family val="3"/>
        <charset val="128"/>
        <scheme val="minor"/>
      </rPr>
      <t>20</t>
    </r>
    <r>
      <rPr>
        <sz val="11"/>
        <color theme="1"/>
        <rFont val="游ゴシック"/>
        <family val="2"/>
        <charset val="128"/>
        <scheme val="minor"/>
      </rPr>
      <t>、神奈川県内（横浜市を除く）=</t>
    </r>
    <r>
      <rPr>
        <sz val="11"/>
        <color theme="1"/>
        <rFont val="游ゴシック"/>
        <family val="3"/>
        <charset val="128"/>
        <scheme val="minor"/>
      </rPr>
      <t>10</t>
    </r>
    <r>
      <rPr>
        <sz val="11"/>
        <color theme="1"/>
        <rFont val="游ゴシック"/>
        <family val="2"/>
        <charset val="128"/>
        <scheme val="minor"/>
      </rPr>
      <t>)</t>
    </r>
    <rPh sb="9" eb="11">
      <t>ヨコハマ</t>
    </rPh>
    <rPh sb="11" eb="13">
      <t>シナイ</t>
    </rPh>
    <rPh sb="13" eb="14">
      <t>オオウチ</t>
    </rPh>
    <rPh sb="17" eb="22">
      <t>カナガワケンナイ</t>
    </rPh>
    <rPh sb="23" eb="26">
      <t>ヨコハマシ</t>
    </rPh>
    <rPh sb="27" eb="28">
      <t>ノゾ</t>
    </rPh>
    <phoneticPr fontId="1"/>
  </si>
  <si>
    <t>4-007</t>
  </si>
  <si>
    <t>4-008</t>
  </si>
  <si>
    <t>航空運送事業</t>
    <rPh sb="0" eb="2">
      <t>コウクウ</t>
    </rPh>
    <rPh sb="2" eb="4">
      <t>ウンソウ</t>
    </rPh>
    <rPh sb="4" eb="6">
      <t>ジギョウ</t>
    </rPh>
    <phoneticPr fontId="1"/>
  </si>
  <si>
    <t>4-009</t>
  </si>
  <si>
    <t>4-010</t>
  </si>
  <si>
    <t>4-011</t>
  </si>
  <si>
    <t>倉庫事業</t>
    <rPh sb="0" eb="2">
      <t>ソウコ</t>
    </rPh>
    <rPh sb="2" eb="4">
      <t>ジギョウ</t>
    </rPh>
    <phoneticPr fontId="1"/>
  </si>
  <si>
    <t>4-012</t>
  </si>
  <si>
    <t>4-013</t>
  </si>
  <si>
    <t>4-014</t>
  </si>
  <si>
    <t>美術品専門部門</t>
    <rPh sb="0" eb="2">
      <t>ビジュツ</t>
    </rPh>
    <rPh sb="2" eb="3">
      <t>ヒン</t>
    </rPh>
    <rPh sb="3" eb="5">
      <t>センモン</t>
    </rPh>
    <rPh sb="5" eb="7">
      <t>ブモン</t>
    </rPh>
    <phoneticPr fontId="1"/>
  </si>
  <si>
    <t>4-015</t>
  </si>
  <si>
    <t>4-016</t>
  </si>
  <si>
    <t>4-017</t>
  </si>
  <si>
    <t>重量品輸送事業</t>
    <rPh sb="0" eb="2">
      <t>ジュウリョウ</t>
    </rPh>
    <rPh sb="2" eb="3">
      <t>ヒン</t>
    </rPh>
    <rPh sb="3" eb="5">
      <t>ユソウ</t>
    </rPh>
    <rPh sb="5" eb="7">
      <t>ジギョウ</t>
    </rPh>
    <phoneticPr fontId="1"/>
  </si>
  <si>
    <t>4-018</t>
    <phoneticPr fontId="1"/>
  </si>
  <si>
    <t>4-019</t>
    <phoneticPr fontId="1"/>
  </si>
  <si>
    <t>4-020</t>
    <phoneticPr fontId="1"/>
  </si>
  <si>
    <t>従業員の人数</t>
    <rPh sb="0" eb="3">
      <t>ジュウギョウイン</t>
    </rPh>
    <rPh sb="4" eb="5">
      <t>ヒト</t>
    </rPh>
    <rPh sb="5" eb="6">
      <t>カズ</t>
    </rPh>
    <phoneticPr fontId="1"/>
  </si>
  <si>
    <t>※従業員には、契約社員、日雇社員、派遣社員を含めず。</t>
    <phoneticPr fontId="1"/>
  </si>
  <si>
    <t>日本国内</t>
    <rPh sb="0" eb="4">
      <t>ニホンコクナイ</t>
    </rPh>
    <phoneticPr fontId="1"/>
  </si>
  <si>
    <t>4-021</t>
    <phoneticPr fontId="1"/>
  </si>
  <si>
    <t>人数について評価</t>
    <rPh sb="0" eb="2">
      <t>ニンズウ</t>
    </rPh>
    <rPh sb="6" eb="8">
      <t>ヒョウカ</t>
    </rPh>
    <phoneticPr fontId="1"/>
  </si>
  <si>
    <t>神奈川県内</t>
    <rPh sb="0" eb="3">
      <t>カナガワ</t>
    </rPh>
    <rPh sb="3" eb="5">
      <t>ケンナイ</t>
    </rPh>
    <phoneticPr fontId="1"/>
  </si>
  <si>
    <t>4-022</t>
    <phoneticPr fontId="1"/>
  </si>
  <si>
    <t>税関登録通関士の在職数</t>
    <rPh sb="0" eb="2">
      <t>ゼイカン</t>
    </rPh>
    <rPh sb="2" eb="4">
      <t>トウロク</t>
    </rPh>
    <rPh sb="4" eb="6">
      <t>ツウカン</t>
    </rPh>
    <rPh sb="6" eb="7">
      <t>シ</t>
    </rPh>
    <rPh sb="8" eb="10">
      <t>ザイショク</t>
    </rPh>
    <rPh sb="10" eb="11">
      <t>スウ</t>
    </rPh>
    <phoneticPr fontId="1"/>
  </si>
  <si>
    <t>日本国内</t>
    <rPh sb="0" eb="2">
      <t>ニホン</t>
    </rPh>
    <rPh sb="2" eb="4">
      <t>コクナイ</t>
    </rPh>
    <phoneticPr fontId="1"/>
  </si>
  <si>
    <t>4-023</t>
    <phoneticPr fontId="1"/>
  </si>
  <si>
    <t>横浜税関管内</t>
    <rPh sb="0" eb="2">
      <t>ヨコハマ</t>
    </rPh>
    <rPh sb="2" eb="4">
      <t>ゼイカン</t>
    </rPh>
    <rPh sb="4" eb="6">
      <t>カンナイ</t>
    </rPh>
    <phoneticPr fontId="1"/>
  </si>
  <si>
    <t>4-024</t>
    <phoneticPr fontId="1"/>
  </si>
  <si>
    <t>倉庫管理主任者の在職数（国土交通省の定める講習を修了した者 及び 倉庫管理業務の実務経験を有する者）</t>
    <rPh sb="0" eb="2">
      <t>ソウコ</t>
    </rPh>
    <rPh sb="2" eb="4">
      <t>カンリ</t>
    </rPh>
    <rPh sb="4" eb="7">
      <t>シュニンシャ</t>
    </rPh>
    <rPh sb="8" eb="10">
      <t>ザイショク</t>
    </rPh>
    <rPh sb="10" eb="11">
      <t>スウ</t>
    </rPh>
    <rPh sb="12" eb="14">
      <t>コクド</t>
    </rPh>
    <rPh sb="14" eb="17">
      <t>コウツウショウ</t>
    </rPh>
    <rPh sb="18" eb="19">
      <t>サダ</t>
    </rPh>
    <rPh sb="21" eb="23">
      <t>コウシュウ</t>
    </rPh>
    <rPh sb="24" eb="26">
      <t>シュウリョウ</t>
    </rPh>
    <rPh sb="28" eb="29">
      <t>モノ</t>
    </rPh>
    <phoneticPr fontId="1"/>
  </si>
  <si>
    <t>4-025</t>
    <phoneticPr fontId="1"/>
  </si>
  <si>
    <t>4-026</t>
    <phoneticPr fontId="1"/>
  </si>
  <si>
    <t>運行管理者の在職数</t>
    <rPh sb="0" eb="2">
      <t>ウンコウ</t>
    </rPh>
    <rPh sb="2" eb="5">
      <t>カンリシャ</t>
    </rPh>
    <rPh sb="6" eb="8">
      <t>ザイショク</t>
    </rPh>
    <rPh sb="8" eb="9">
      <t>スウ</t>
    </rPh>
    <phoneticPr fontId="1"/>
  </si>
  <si>
    <t>4-027</t>
    <phoneticPr fontId="1"/>
  </si>
  <si>
    <t>4-028</t>
    <phoneticPr fontId="1"/>
  </si>
  <si>
    <t>衛生管理者の在職数</t>
    <rPh sb="0" eb="2">
      <t>エイセイ</t>
    </rPh>
    <rPh sb="2" eb="4">
      <t>カンリ</t>
    </rPh>
    <rPh sb="4" eb="5">
      <t>シャ</t>
    </rPh>
    <rPh sb="6" eb="8">
      <t>ザイショク</t>
    </rPh>
    <rPh sb="8" eb="9">
      <t>スウ</t>
    </rPh>
    <phoneticPr fontId="1"/>
  </si>
  <si>
    <t>4-029</t>
    <phoneticPr fontId="1"/>
  </si>
  <si>
    <t>4-030</t>
    <phoneticPr fontId="1"/>
  </si>
  <si>
    <t>美術品梱包輸送技能取得士の認定取得者の人数</t>
    <rPh sb="0" eb="2">
      <t>ビジュツ</t>
    </rPh>
    <rPh sb="2" eb="3">
      <t>ヒン</t>
    </rPh>
    <rPh sb="3" eb="5">
      <t>コンポウ</t>
    </rPh>
    <rPh sb="5" eb="7">
      <t>ユソウ</t>
    </rPh>
    <rPh sb="7" eb="9">
      <t>ギノウ</t>
    </rPh>
    <rPh sb="9" eb="11">
      <t>シュトク</t>
    </rPh>
    <rPh sb="11" eb="12">
      <t>シ</t>
    </rPh>
    <rPh sb="13" eb="15">
      <t>ニンテイ</t>
    </rPh>
    <rPh sb="15" eb="17">
      <t>シュトク</t>
    </rPh>
    <rPh sb="17" eb="18">
      <t>シャ</t>
    </rPh>
    <rPh sb="19" eb="21">
      <t>ニンズウ</t>
    </rPh>
    <phoneticPr fontId="1"/>
  </si>
  <si>
    <t>１級</t>
    <rPh sb="1" eb="2">
      <t>キュウ</t>
    </rPh>
    <phoneticPr fontId="1"/>
  </si>
  <si>
    <t>4-031</t>
    <phoneticPr fontId="1"/>
  </si>
  <si>
    <t>２級</t>
    <rPh sb="1" eb="2">
      <t>キュウ</t>
    </rPh>
    <phoneticPr fontId="1"/>
  </si>
  <si>
    <t>4-032</t>
    <phoneticPr fontId="1"/>
  </si>
  <si>
    <t>３級</t>
    <rPh sb="1" eb="2">
      <t>キュウ</t>
    </rPh>
    <phoneticPr fontId="1"/>
  </si>
  <si>
    <t>4-033</t>
    <phoneticPr fontId="1"/>
  </si>
  <si>
    <t>自動車運転手（大型自動車、けん引自動車の免許保有人数）</t>
    <rPh sb="0" eb="3">
      <t>ジドウシャ</t>
    </rPh>
    <rPh sb="3" eb="6">
      <t>ウンテンシュ</t>
    </rPh>
    <rPh sb="7" eb="9">
      <t>オオガタ</t>
    </rPh>
    <rPh sb="9" eb="12">
      <t>ジドウシャ</t>
    </rPh>
    <rPh sb="15" eb="16">
      <t>イン</t>
    </rPh>
    <rPh sb="16" eb="19">
      <t>ジドウシャ</t>
    </rPh>
    <rPh sb="20" eb="22">
      <t>メンキョ</t>
    </rPh>
    <rPh sb="22" eb="24">
      <t>ホユウ</t>
    </rPh>
    <rPh sb="24" eb="26">
      <t>ニンズウ</t>
    </rPh>
    <phoneticPr fontId="1"/>
  </si>
  <si>
    <t>大型免許</t>
    <rPh sb="0" eb="2">
      <t>オオガタ</t>
    </rPh>
    <rPh sb="2" eb="4">
      <t>メンキョ</t>
    </rPh>
    <phoneticPr fontId="1"/>
  </si>
  <si>
    <t>4-034</t>
    <phoneticPr fontId="1"/>
  </si>
  <si>
    <t>けん引免許</t>
    <rPh sb="2" eb="3">
      <t>イン</t>
    </rPh>
    <rPh sb="3" eb="5">
      <t>メンキョ</t>
    </rPh>
    <phoneticPr fontId="1"/>
  </si>
  <si>
    <t>4-035</t>
    <phoneticPr fontId="1"/>
  </si>
  <si>
    <t>5　海外組織・人材</t>
    <rPh sb="2" eb="4">
      <t>カイガイ</t>
    </rPh>
    <rPh sb="4" eb="6">
      <t>ソシキ</t>
    </rPh>
    <rPh sb="7" eb="9">
      <t>ジンザイ</t>
    </rPh>
    <phoneticPr fontId="11"/>
  </si>
  <si>
    <t>日本国以外の営業拠点、国数、現地法人数、従業員数、拠点倉庫規模について</t>
    <rPh sb="0" eb="2">
      <t>ニホン</t>
    </rPh>
    <rPh sb="2" eb="3">
      <t>コク</t>
    </rPh>
    <rPh sb="3" eb="5">
      <t>イガイ</t>
    </rPh>
    <rPh sb="6" eb="8">
      <t>エイギョウ</t>
    </rPh>
    <rPh sb="8" eb="10">
      <t>キョテン</t>
    </rPh>
    <rPh sb="11" eb="12">
      <t>クニ</t>
    </rPh>
    <rPh sb="12" eb="13">
      <t>スウ</t>
    </rPh>
    <rPh sb="14" eb="16">
      <t>ゲンチ</t>
    </rPh>
    <rPh sb="16" eb="18">
      <t>ホウジン</t>
    </rPh>
    <rPh sb="18" eb="19">
      <t>スウ</t>
    </rPh>
    <rPh sb="20" eb="23">
      <t>ジュウギョウイン</t>
    </rPh>
    <rPh sb="23" eb="24">
      <t>スウ</t>
    </rPh>
    <rPh sb="25" eb="27">
      <t>キョテン</t>
    </rPh>
    <rPh sb="27" eb="29">
      <t>ソウコ</t>
    </rPh>
    <rPh sb="29" eb="31">
      <t>キボ</t>
    </rPh>
    <phoneticPr fontId="1"/>
  </si>
  <si>
    <t>北米・
中南米</t>
    <rPh sb="0" eb="2">
      <t>ホクベイ</t>
    </rPh>
    <rPh sb="4" eb="7">
      <t>チュウナンベイ</t>
    </rPh>
    <phoneticPr fontId="1"/>
  </si>
  <si>
    <t>国数</t>
    <rPh sb="0" eb="1">
      <t>クニ</t>
    </rPh>
    <rPh sb="1" eb="2">
      <t>スウ</t>
    </rPh>
    <phoneticPr fontId="1"/>
  </si>
  <si>
    <t>ヶ国・地域</t>
    <rPh sb="1" eb="2">
      <t>コク</t>
    </rPh>
    <rPh sb="3" eb="5">
      <t>チイキ</t>
    </rPh>
    <phoneticPr fontId="1"/>
  </si>
  <si>
    <t>ヶ国</t>
    <rPh sb="1" eb="2">
      <t>コク</t>
    </rPh>
    <phoneticPr fontId="1"/>
  </si>
  <si>
    <t>5-001</t>
    <phoneticPr fontId="1"/>
  </si>
  <si>
    <t>国数について評価</t>
    <rPh sb="0" eb="1">
      <t>クニ</t>
    </rPh>
    <rPh sb="1" eb="2">
      <t>スウ</t>
    </rPh>
    <rPh sb="6" eb="8">
      <t>ヒョウカ</t>
    </rPh>
    <phoneticPr fontId="1"/>
  </si>
  <si>
    <t>現地法人数</t>
    <rPh sb="0" eb="2">
      <t>ゲンチ</t>
    </rPh>
    <rPh sb="2" eb="4">
      <t>ホウジン</t>
    </rPh>
    <rPh sb="4" eb="5">
      <t>スウ</t>
    </rPh>
    <phoneticPr fontId="1"/>
  </si>
  <si>
    <t>社</t>
    <rPh sb="0" eb="1">
      <t>シャ</t>
    </rPh>
    <phoneticPr fontId="1"/>
  </si>
  <si>
    <t>5-002</t>
    <phoneticPr fontId="1"/>
  </si>
  <si>
    <t>法人数について評価</t>
    <rPh sb="0" eb="3">
      <t>ホウジンスウ</t>
    </rPh>
    <rPh sb="7" eb="9">
      <t>ヒョウカ</t>
    </rPh>
    <phoneticPr fontId="1"/>
  </si>
  <si>
    <t>拠点数</t>
    <rPh sb="0" eb="3">
      <t>キョテンスウ</t>
    </rPh>
    <phoneticPr fontId="1"/>
  </si>
  <si>
    <t>拠点</t>
    <rPh sb="0" eb="2">
      <t>キョテン</t>
    </rPh>
    <phoneticPr fontId="1"/>
  </si>
  <si>
    <t>5-003</t>
    <phoneticPr fontId="1"/>
  </si>
  <si>
    <t>拠点数について評価</t>
    <rPh sb="0" eb="3">
      <t>キョテンスウ</t>
    </rPh>
    <rPh sb="7" eb="9">
      <t>ヒョウカ</t>
    </rPh>
    <phoneticPr fontId="1"/>
  </si>
  <si>
    <t>5-004</t>
  </si>
  <si>
    <t>拠点倉庫規模</t>
    <rPh sb="0" eb="2">
      <t>キョテン</t>
    </rPh>
    <rPh sb="2" eb="4">
      <t>ソウコ</t>
    </rPh>
    <rPh sb="4" eb="6">
      <t>キボ</t>
    </rPh>
    <phoneticPr fontId="1"/>
  </si>
  <si>
    <t>㎡</t>
    <phoneticPr fontId="1"/>
  </si>
  <si>
    <t>5-005</t>
  </si>
  <si>
    <t>倉庫規模について評価</t>
    <rPh sb="0" eb="2">
      <t>ソウコ</t>
    </rPh>
    <rPh sb="2" eb="4">
      <t>キボ</t>
    </rPh>
    <rPh sb="8" eb="10">
      <t>ヒョウカ</t>
    </rPh>
    <phoneticPr fontId="1"/>
  </si>
  <si>
    <t>欧州・
中東・
アフリカ</t>
    <rPh sb="0" eb="2">
      <t>オウシュウ</t>
    </rPh>
    <rPh sb="4" eb="6">
      <t>チュウトウ</t>
    </rPh>
    <phoneticPr fontId="1"/>
  </si>
  <si>
    <t>5-006</t>
  </si>
  <si>
    <t>5-007</t>
  </si>
  <si>
    <t>5-008</t>
  </si>
  <si>
    <t>5-009</t>
  </si>
  <si>
    <t>5-010</t>
  </si>
  <si>
    <t>東アジア</t>
    <rPh sb="0" eb="1">
      <t>ヒガシ</t>
    </rPh>
    <phoneticPr fontId="1"/>
  </si>
  <si>
    <t>5-011</t>
  </si>
  <si>
    <t>5-012</t>
  </si>
  <si>
    <t>5-013</t>
  </si>
  <si>
    <t>5-014</t>
  </si>
  <si>
    <t>5-015</t>
  </si>
  <si>
    <t>東南アジア・
南アジア・
オセアニア</t>
    <rPh sb="0" eb="2">
      <t>トウナン</t>
    </rPh>
    <rPh sb="7" eb="8">
      <t>ミナミ</t>
    </rPh>
    <phoneticPr fontId="1"/>
  </si>
  <si>
    <t>5-016</t>
  </si>
  <si>
    <t>5-017</t>
  </si>
  <si>
    <t>5-018</t>
  </si>
  <si>
    <t>5-019</t>
  </si>
  <si>
    <t>5-020</t>
  </si>
  <si>
    <t>参加国から海上一貫輸送を引受し、会場まで輸送できる国・地域</t>
    <rPh sb="0" eb="3">
      <t>サンカコク</t>
    </rPh>
    <rPh sb="5" eb="7">
      <t>カイジョウ</t>
    </rPh>
    <rPh sb="7" eb="9">
      <t>イッカン</t>
    </rPh>
    <rPh sb="9" eb="11">
      <t>ユソウ</t>
    </rPh>
    <rPh sb="12" eb="14">
      <t>ヒキウケ</t>
    </rPh>
    <rPh sb="16" eb="18">
      <t>カイジョウ</t>
    </rPh>
    <rPh sb="20" eb="22">
      <t>ユソウ</t>
    </rPh>
    <rPh sb="25" eb="26">
      <t>クニ</t>
    </rPh>
    <rPh sb="27" eb="29">
      <t>チイキ</t>
    </rPh>
    <phoneticPr fontId="1"/>
  </si>
  <si>
    <t>自社のみで対応</t>
    <rPh sb="0" eb="2">
      <t>ジシャ</t>
    </rPh>
    <rPh sb="5" eb="7">
      <t>タイオウ</t>
    </rPh>
    <phoneticPr fontId="1"/>
  </si>
  <si>
    <t>5-021</t>
    <phoneticPr fontId="1"/>
  </si>
  <si>
    <t>代理店を通じて対応</t>
    <rPh sb="0" eb="3">
      <t>ダイリテン</t>
    </rPh>
    <rPh sb="4" eb="5">
      <t>ツウ</t>
    </rPh>
    <rPh sb="7" eb="9">
      <t>タイオウ</t>
    </rPh>
    <phoneticPr fontId="1"/>
  </si>
  <si>
    <t>5-022</t>
    <phoneticPr fontId="1"/>
  </si>
  <si>
    <t>参加国から航空一貫輸送を引受し、会場まで輸送できる国・地域</t>
    <rPh sb="0" eb="3">
      <t>サンカコク</t>
    </rPh>
    <rPh sb="5" eb="7">
      <t>コウクウ</t>
    </rPh>
    <rPh sb="7" eb="9">
      <t>イッカン</t>
    </rPh>
    <rPh sb="9" eb="11">
      <t>ユソウ</t>
    </rPh>
    <rPh sb="12" eb="14">
      <t>ヒキウケ</t>
    </rPh>
    <rPh sb="16" eb="18">
      <t>カイジョウ</t>
    </rPh>
    <rPh sb="20" eb="22">
      <t>ユソウ</t>
    </rPh>
    <rPh sb="25" eb="26">
      <t>クニ</t>
    </rPh>
    <rPh sb="27" eb="29">
      <t>チイキ</t>
    </rPh>
    <phoneticPr fontId="1"/>
  </si>
  <si>
    <t>5-023</t>
    <phoneticPr fontId="1"/>
  </si>
  <si>
    <t>5-024</t>
    <phoneticPr fontId="1"/>
  </si>
  <si>
    <t>5-025</t>
    <phoneticPr fontId="1"/>
  </si>
  <si>
    <t>5-026</t>
    <phoneticPr fontId="1"/>
  </si>
  <si>
    <t>5-027</t>
    <phoneticPr fontId="1"/>
  </si>
  <si>
    <t>5-028</t>
    <phoneticPr fontId="1"/>
  </si>
  <si>
    <t>6　国内輸送実績</t>
    <rPh sb="2" eb="4">
      <t>コクナイ</t>
    </rPh>
    <rPh sb="4" eb="6">
      <t>ユソウ</t>
    </rPh>
    <rPh sb="6" eb="8">
      <t>ジッセキ</t>
    </rPh>
    <phoneticPr fontId="11"/>
  </si>
  <si>
    <t>千トン</t>
    <rPh sb="0" eb="1">
      <t>セン</t>
    </rPh>
    <phoneticPr fontId="1"/>
  </si>
  <si>
    <t>キロトン</t>
  </si>
  <si>
    <t>6-001</t>
    <phoneticPr fontId="1"/>
  </si>
  <si>
    <t>取扱実績について評価</t>
    <rPh sb="0" eb="2">
      <t>トリアツカ</t>
    </rPh>
    <rPh sb="2" eb="4">
      <t>ジッセキ</t>
    </rPh>
    <rPh sb="8" eb="10">
      <t>ヒョウカ</t>
    </rPh>
    <phoneticPr fontId="1"/>
  </si>
  <si>
    <t>TEU</t>
    <phoneticPr fontId="1"/>
  </si>
  <si>
    <t>TEU</t>
  </si>
  <si>
    <t>6-002</t>
    <phoneticPr fontId="1"/>
  </si>
  <si>
    <t>貨物輸送の取扱経験の有無</t>
    <rPh sb="2" eb="4">
      <t>ユソウ</t>
    </rPh>
    <rPh sb="5" eb="7">
      <t>トリアツカイ</t>
    </rPh>
    <rPh sb="7" eb="9">
      <t>ケイケン</t>
    </rPh>
    <rPh sb="10" eb="12">
      <t>ウム</t>
    </rPh>
    <phoneticPr fontId="11"/>
  </si>
  <si>
    <t>a.国際輸出入コンテナ貨物</t>
    <rPh sb="2" eb="4">
      <t>コクサイ</t>
    </rPh>
    <rPh sb="4" eb="7">
      <t>ユシュツニュウ</t>
    </rPh>
    <rPh sb="11" eb="13">
      <t>カモツ</t>
    </rPh>
    <phoneticPr fontId="11"/>
  </si>
  <si>
    <t>6-003</t>
    <phoneticPr fontId="1"/>
  </si>
  <si>
    <t>b.JRコンテナ貨物</t>
    <rPh sb="8" eb="10">
      <t>カモツ</t>
    </rPh>
    <phoneticPr fontId="11"/>
  </si>
  <si>
    <t>6-004</t>
    <phoneticPr fontId="1"/>
  </si>
  <si>
    <t>c.冷凍・冷蔵貨物</t>
    <rPh sb="2" eb="4">
      <t>レイトウ</t>
    </rPh>
    <rPh sb="5" eb="7">
      <t>レイゾウ</t>
    </rPh>
    <rPh sb="7" eb="9">
      <t>カモツ</t>
    </rPh>
    <phoneticPr fontId="11"/>
  </si>
  <si>
    <t>6-005</t>
  </si>
  <si>
    <t>d.美術品(国宝・重文級）</t>
    <rPh sb="2" eb="4">
      <t>ビジュツ</t>
    </rPh>
    <rPh sb="4" eb="5">
      <t>ヒン</t>
    </rPh>
    <rPh sb="6" eb="8">
      <t>コクホウ</t>
    </rPh>
    <rPh sb="9" eb="11">
      <t>ジュウブン</t>
    </rPh>
    <rPh sb="11" eb="12">
      <t>キュウ</t>
    </rPh>
    <phoneticPr fontId="11"/>
  </si>
  <si>
    <t>6-006</t>
  </si>
  <si>
    <t>e.精密機器（免振輸送）</t>
    <rPh sb="2" eb="4">
      <t>セイミツ</t>
    </rPh>
    <rPh sb="4" eb="6">
      <t>キキ</t>
    </rPh>
    <phoneticPr fontId="11"/>
  </si>
  <si>
    <t>6-007</t>
  </si>
  <si>
    <t>f.生きている動物</t>
    <rPh sb="2" eb="3">
      <t>イ</t>
    </rPh>
    <rPh sb="7" eb="8">
      <t>ドウ</t>
    </rPh>
    <rPh sb="8" eb="9">
      <t>ブツ</t>
    </rPh>
    <phoneticPr fontId="11"/>
  </si>
  <si>
    <t>6-008</t>
    <phoneticPr fontId="1"/>
  </si>
  <si>
    <t>g.生きている植物</t>
    <rPh sb="2" eb="3">
      <t>イ</t>
    </rPh>
    <phoneticPr fontId="11"/>
  </si>
  <si>
    <t>6-009</t>
    <phoneticPr fontId="1"/>
  </si>
  <si>
    <t>h.産業廃棄物</t>
    <rPh sb="2" eb="4">
      <t>サンギョウ</t>
    </rPh>
    <rPh sb="4" eb="7">
      <t>ハイキブツ</t>
    </rPh>
    <phoneticPr fontId="11"/>
  </si>
  <si>
    <t>6-010</t>
    <phoneticPr fontId="1"/>
  </si>
  <si>
    <t>i.一般廃棄物</t>
    <rPh sb="2" eb="4">
      <t>イッパン</t>
    </rPh>
    <rPh sb="4" eb="7">
      <t>ハイキブツ</t>
    </rPh>
    <phoneticPr fontId="11"/>
  </si>
  <si>
    <t>6-011</t>
    <phoneticPr fontId="1"/>
  </si>
  <si>
    <t>j.重量品(単体100トン以上）</t>
    <rPh sb="2" eb="4">
      <t>ジュウリョウ</t>
    </rPh>
    <rPh sb="4" eb="5">
      <t>シナ</t>
    </rPh>
    <rPh sb="6" eb="8">
      <t>タンタイ</t>
    </rPh>
    <rPh sb="13" eb="15">
      <t>イジョウ</t>
    </rPh>
    <phoneticPr fontId="11"/>
  </si>
  <si>
    <t>6-012</t>
    <phoneticPr fontId="1"/>
  </si>
  <si>
    <t>k.かつ大品（単体30メートル以上）</t>
    <rPh sb="4" eb="5">
      <t>ダイ</t>
    </rPh>
    <rPh sb="5" eb="6">
      <t>シナ</t>
    </rPh>
    <rPh sb="7" eb="9">
      <t>タンタイ</t>
    </rPh>
    <rPh sb="15" eb="17">
      <t>イジョウ</t>
    </rPh>
    <phoneticPr fontId="11"/>
  </si>
  <si>
    <t>6-013</t>
    <phoneticPr fontId="1"/>
  </si>
  <si>
    <t>l.危険品（火薬、薬品、石油類）</t>
    <rPh sb="2" eb="4">
      <t>キケン</t>
    </rPh>
    <rPh sb="4" eb="5">
      <t>ヒン</t>
    </rPh>
    <rPh sb="6" eb="8">
      <t>カヤク</t>
    </rPh>
    <rPh sb="9" eb="11">
      <t>ヤクヒン</t>
    </rPh>
    <rPh sb="12" eb="14">
      <t>セキユ</t>
    </rPh>
    <rPh sb="14" eb="15">
      <t>ルイ</t>
    </rPh>
    <phoneticPr fontId="11"/>
  </si>
  <si>
    <t>6-014</t>
    <phoneticPr fontId="1"/>
  </si>
  <si>
    <t>m.液体</t>
    <rPh sb="2" eb="4">
      <t>エキタイ</t>
    </rPh>
    <phoneticPr fontId="11"/>
  </si>
  <si>
    <t>6-015</t>
  </si>
  <si>
    <t>n.小口貨物（路線貨物）</t>
    <rPh sb="2" eb="4">
      <t>コグチ</t>
    </rPh>
    <rPh sb="4" eb="6">
      <t>カモツ</t>
    </rPh>
    <rPh sb="7" eb="9">
      <t>ロセン</t>
    </rPh>
    <rPh sb="9" eb="11">
      <t>カモツ</t>
    </rPh>
    <phoneticPr fontId="11"/>
  </si>
  <si>
    <t>6-016</t>
  </si>
  <si>
    <t>o.小口貨物（宅配貨物）</t>
    <rPh sb="2" eb="4">
      <t>コグチ</t>
    </rPh>
    <rPh sb="4" eb="5">
      <t>カ</t>
    </rPh>
    <rPh sb="5" eb="6">
      <t>モツ</t>
    </rPh>
    <rPh sb="7" eb="9">
      <t>タクハイ</t>
    </rPh>
    <rPh sb="9" eb="11">
      <t>カモツ</t>
    </rPh>
    <phoneticPr fontId="11"/>
  </si>
  <si>
    <t>6-017</t>
  </si>
  <si>
    <t>7　輸出入海運貨物実績</t>
    <rPh sb="2" eb="5">
      <t>ユシュツニュウ</t>
    </rPh>
    <rPh sb="5" eb="7">
      <t>カイウン</t>
    </rPh>
    <rPh sb="7" eb="9">
      <t>カモツ</t>
    </rPh>
    <rPh sb="9" eb="11">
      <t>ジッセキ</t>
    </rPh>
    <phoneticPr fontId="11"/>
  </si>
  <si>
    <t>7-001</t>
    <phoneticPr fontId="1"/>
  </si>
  <si>
    <t>海運貨物の取扱経験の有無</t>
    <rPh sb="0" eb="2">
      <t>カイウン</t>
    </rPh>
    <rPh sb="2" eb="4">
      <t>カモツ</t>
    </rPh>
    <rPh sb="5" eb="7">
      <t>トリアツカイ</t>
    </rPh>
    <rPh sb="10" eb="12">
      <t>ウム</t>
    </rPh>
    <phoneticPr fontId="11"/>
  </si>
  <si>
    <t>a.冷凍・冷蔵貨物</t>
    <rPh sb="2" eb="4">
      <t>レイトウ</t>
    </rPh>
    <rPh sb="5" eb="7">
      <t>レイゾウ</t>
    </rPh>
    <rPh sb="7" eb="9">
      <t>カモツ</t>
    </rPh>
    <phoneticPr fontId="11"/>
  </si>
  <si>
    <t>7-002</t>
    <phoneticPr fontId="1"/>
  </si>
  <si>
    <t>b.美術品(国宝・重文級）</t>
    <rPh sb="2" eb="4">
      <t>ビジュツ</t>
    </rPh>
    <rPh sb="4" eb="5">
      <t>ヒン</t>
    </rPh>
    <rPh sb="11" eb="12">
      <t>キュウ</t>
    </rPh>
    <phoneticPr fontId="11"/>
  </si>
  <si>
    <t>7-003</t>
    <phoneticPr fontId="1"/>
  </si>
  <si>
    <t>c.精密機器(免振輸送）</t>
    <rPh sb="2" eb="4">
      <t>セイミツ</t>
    </rPh>
    <rPh sb="4" eb="6">
      <t>キキ</t>
    </rPh>
    <rPh sb="7" eb="8">
      <t>メン</t>
    </rPh>
    <rPh sb="8" eb="9">
      <t>シンドウ</t>
    </rPh>
    <rPh sb="9" eb="11">
      <t>ユソウ</t>
    </rPh>
    <phoneticPr fontId="11"/>
  </si>
  <si>
    <t>7-004</t>
  </si>
  <si>
    <t>d.生きている動物</t>
    <rPh sb="2" eb="3">
      <t>イ</t>
    </rPh>
    <rPh sb="7" eb="8">
      <t>ドウ</t>
    </rPh>
    <rPh sb="8" eb="9">
      <t>ブツ</t>
    </rPh>
    <phoneticPr fontId="11"/>
  </si>
  <si>
    <t>7-005</t>
  </si>
  <si>
    <t>e.生きている植物</t>
    <rPh sb="2" eb="3">
      <t>イ</t>
    </rPh>
    <phoneticPr fontId="11"/>
  </si>
  <si>
    <t>7-006</t>
  </si>
  <si>
    <t>f.混載仕立てができる</t>
    <rPh sb="2" eb="4">
      <t>コンサイ</t>
    </rPh>
    <rPh sb="4" eb="6">
      <t>シタ</t>
    </rPh>
    <phoneticPr fontId="11"/>
  </si>
  <si>
    <t>7-007</t>
  </si>
  <si>
    <t>g.小口貨物（宅配貨物）</t>
    <rPh sb="2" eb="4">
      <t>コグチ</t>
    </rPh>
    <rPh sb="4" eb="6">
      <t>カモツ</t>
    </rPh>
    <rPh sb="7" eb="9">
      <t>タクハイ</t>
    </rPh>
    <rPh sb="9" eb="11">
      <t>カモツ</t>
    </rPh>
    <phoneticPr fontId="11"/>
  </si>
  <si>
    <t>7-008</t>
  </si>
  <si>
    <t>8　輸出入航空貨物</t>
    <rPh sb="2" eb="5">
      <t>ユシュツニュウ</t>
    </rPh>
    <rPh sb="5" eb="7">
      <t>コウクウ</t>
    </rPh>
    <rPh sb="7" eb="9">
      <t>カモツ</t>
    </rPh>
    <phoneticPr fontId="11"/>
  </si>
  <si>
    <t>8-001</t>
    <phoneticPr fontId="1"/>
  </si>
  <si>
    <t>航空貨物の取扱経験の有無</t>
    <rPh sb="0" eb="2">
      <t>コウクウ</t>
    </rPh>
    <rPh sb="2" eb="4">
      <t>カモツ</t>
    </rPh>
    <rPh sb="5" eb="7">
      <t>トリアツカイ</t>
    </rPh>
    <rPh sb="10" eb="12">
      <t>ウム</t>
    </rPh>
    <phoneticPr fontId="11"/>
  </si>
  <si>
    <t>8-002</t>
    <phoneticPr fontId="1"/>
  </si>
  <si>
    <t>8-003</t>
    <phoneticPr fontId="1"/>
  </si>
  <si>
    <t>c.精密機器（免振輸送）</t>
    <rPh sb="2" eb="4">
      <t>セイミツ</t>
    </rPh>
    <rPh sb="4" eb="6">
      <t>キキ</t>
    </rPh>
    <rPh sb="7" eb="8">
      <t>メン</t>
    </rPh>
    <rPh sb="8" eb="9">
      <t>シンドウ</t>
    </rPh>
    <rPh sb="9" eb="11">
      <t>ユソウ</t>
    </rPh>
    <phoneticPr fontId="11"/>
  </si>
  <si>
    <t>8-004</t>
  </si>
  <si>
    <t>8-005</t>
  </si>
  <si>
    <t>8-006</t>
  </si>
  <si>
    <t>8-007</t>
  </si>
  <si>
    <t>8-008</t>
  </si>
  <si>
    <t>9　輸出入通関について</t>
    <rPh sb="5" eb="7">
      <t>ツウカン</t>
    </rPh>
    <phoneticPr fontId="11"/>
  </si>
  <si>
    <t>件</t>
    <rPh sb="0" eb="1">
      <t>ケン</t>
    </rPh>
    <phoneticPr fontId="1"/>
  </si>
  <si>
    <t>9-001</t>
    <phoneticPr fontId="1"/>
  </si>
  <si>
    <t>9-002</t>
    <phoneticPr fontId="1"/>
  </si>
  <si>
    <t>ＮＡＣＣＳについて</t>
    <phoneticPr fontId="11"/>
  </si>
  <si>
    <t xml:space="preserve">     NACCSシステムを使用している</t>
    <rPh sb="15" eb="17">
      <t>シヨウ</t>
    </rPh>
    <phoneticPr fontId="11"/>
  </si>
  <si>
    <t>9-003</t>
    <phoneticPr fontId="1"/>
  </si>
  <si>
    <t>10　輸送体制について</t>
    <rPh sb="3" eb="5">
      <t>ユソウ</t>
    </rPh>
    <rPh sb="5" eb="7">
      <t>タイセイ</t>
    </rPh>
    <phoneticPr fontId="11"/>
  </si>
  <si>
    <t>海外に支店営業所があり、不測の事態が生じた場合出展国とスムースに連絡・対処ができる</t>
    <rPh sb="0" eb="2">
      <t>カイガイ</t>
    </rPh>
    <rPh sb="3" eb="5">
      <t>シテン</t>
    </rPh>
    <rPh sb="5" eb="8">
      <t>エイギョウショ</t>
    </rPh>
    <rPh sb="12" eb="14">
      <t>フソク</t>
    </rPh>
    <rPh sb="15" eb="17">
      <t>ジタイ</t>
    </rPh>
    <rPh sb="18" eb="19">
      <t>ショウ</t>
    </rPh>
    <rPh sb="21" eb="23">
      <t>バアイ</t>
    </rPh>
    <rPh sb="23" eb="25">
      <t>シュッテン</t>
    </rPh>
    <rPh sb="25" eb="26">
      <t>クニ</t>
    </rPh>
    <rPh sb="32" eb="34">
      <t>レンラク</t>
    </rPh>
    <rPh sb="35" eb="37">
      <t>タイショ</t>
    </rPh>
    <phoneticPr fontId="11"/>
  </si>
  <si>
    <t>10-001</t>
    <phoneticPr fontId="1"/>
  </si>
  <si>
    <t>可否について評価</t>
    <rPh sb="0" eb="2">
      <t>カヒ</t>
    </rPh>
    <rPh sb="6" eb="8">
      <t>ヒョウカ</t>
    </rPh>
    <phoneticPr fontId="1"/>
  </si>
  <si>
    <t>どの国内港湾から（へ）も輸送できる</t>
    <rPh sb="2" eb="4">
      <t>コクナイ</t>
    </rPh>
    <rPh sb="4" eb="6">
      <t>コウワン</t>
    </rPh>
    <rPh sb="12" eb="14">
      <t>ユソウ</t>
    </rPh>
    <phoneticPr fontId="11"/>
  </si>
  <si>
    <t>10-002</t>
    <phoneticPr fontId="1"/>
  </si>
  <si>
    <t>どの国内空港から（へ）も輸送できる</t>
    <rPh sb="2" eb="4">
      <t>コクナイ</t>
    </rPh>
    <rPh sb="4" eb="6">
      <t>クウコウ</t>
    </rPh>
    <rPh sb="12" eb="14">
      <t>ユソウ</t>
    </rPh>
    <phoneticPr fontId="11"/>
  </si>
  <si>
    <t>10-003</t>
    <phoneticPr fontId="1"/>
  </si>
  <si>
    <t>１国の出展貨物を一括して取り扱える。（海、空、宅配等）</t>
    <rPh sb="1" eb="2">
      <t>コク</t>
    </rPh>
    <rPh sb="3" eb="5">
      <t>シュッテン</t>
    </rPh>
    <rPh sb="5" eb="7">
      <t>カモツ</t>
    </rPh>
    <rPh sb="8" eb="10">
      <t>イッカツ</t>
    </rPh>
    <rPh sb="12" eb="13">
      <t>ト</t>
    </rPh>
    <rPh sb="14" eb="15">
      <t>アツカ</t>
    </rPh>
    <rPh sb="19" eb="20">
      <t>ウミ</t>
    </rPh>
    <rPh sb="21" eb="22">
      <t>ソラ</t>
    </rPh>
    <rPh sb="23" eb="25">
      <t>タクハイ</t>
    </rPh>
    <rPh sb="25" eb="26">
      <t>トウ</t>
    </rPh>
    <phoneticPr fontId="11"/>
  </si>
  <si>
    <t>10-004</t>
  </si>
  <si>
    <t>大量の貨物を期日までに通関できる通関士がいる</t>
    <rPh sb="0" eb="2">
      <t>タイリョウ</t>
    </rPh>
    <rPh sb="3" eb="4">
      <t>カ</t>
    </rPh>
    <rPh sb="4" eb="5">
      <t>モツ</t>
    </rPh>
    <rPh sb="6" eb="8">
      <t>キジツ</t>
    </rPh>
    <rPh sb="11" eb="13">
      <t>ツウカン</t>
    </rPh>
    <rPh sb="16" eb="18">
      <t>ツウカン</t>
    </rPh>
    <rPh sb="18" eb="19">
      <t>シ</t>
    </rPh>
    <phoneticPr fontId="11"/>
  </si>
  <si>
    <t>10-005</t>
  </si>
  <si>
    <t>大量の貨物を期日までに輸送できる人員がいる</t>
    <rPh sb="0" eb="2">
      <t>タイリョウ</t>
    </rPh>
    <rPh sb="3" eb="4">
      <t>カ</t>
    </rPh>
    <rPh sb="4" eb="5">
      <t>モツ</t>
    </rPh>
    <rPh sb="6" eb="8">
      <t>キジツ</t>
    </rPh>
    <rPh sb="11" eb="13">
      <t>ユソウ</t>
    </rPh>
    <rPh sb="16" eb="18">
      <t>ジンイン</t>
    </rPh>
    <phoneticPr fontId="11"/>
  </si>
  <si>
    <t>10-006</t>
  </si>
  <si>
    <t>緊急輸送を行う（24時間）体制ができる</t>
    <rPh sb="0" eb="2">
      <t>キンキュウ</t>
    </rPh>
    <rPh sb="2" eb="4">
      <t>ユソウ</t>
    </rPh>
    <rPh sb="5" eb="6">
      <t>オコナ</t>
    </rPh>
    <rPh sb="10" eb="12">
      <t>ジカン</t>
    </rPh>
    <rPh sb="13" eb="15">
      <t>タイセイ</t>
    </rPh>
    <phoneticPr fontId="11"/>
  </si>
  <si>
    <t>10-007</t>
  </si>
  <si>
    <t>輸送状況をコンピューターによりリアルタイムでトレースできる</t>
    <rPh sb="0" eb="2">
      <t>ユソウ</t>
    </rPh>
    <rPh sb="2" eb="4">
      <t>ジョウキョウ</t>
    </rPh>
    <phoneticPr fontId="11"/>
  </si>
  <si>
    <t>10-008</t>
  </si>
  <si>
    <t>博覧会会場内の配送にＡＧＶ・ＡＧＦ等を配置できる</t>
    <rPh sb="0" eb="3">
      <t>ハクランカイ</t>
    </rPh>
    <rPh sb="3" eb="5">
      <t>カイジョウ</t>
    </rPh>
    <rPh sb="5" eb="6">
      <t>ナイ</t>
    </rPh>
    <rPh sb="7" eb="9">
      <t>ハイソウ</t>
    </rPh>
    <rPh sb="17" eb="18">
      <t>ナド</t>
    </rPh>
    <rPh sb="19" eb="21">
      <t>ハイチ</t>
    </rPh>
    <phoneticPr fontId="11"/>
  </si>
  <si>
    <t>10-009</t>
  </si>
  <si>
    <t>11　大規模イベント(博覧会)輸送経験</t>
    <rPh sb="3" eb="6">
      <t>ダイキボ</t>
    </rPh>
    <rPh sb="11" eb="14">
      <t>ハクランカイ</t>
    </rPh>
    <rPh sb="15" eb="17">
      <t>ユソウ</t>
    </rPh>
    <rPh sb="17" eb="19">
      <t>ケイケン</t>
    </rPh>
    <phoneticPr fontId="11"/>
  </si>
  <si>
    <t>国際園芸博覧会・国際博覧会会場内の場内貨物取扱指定事業者（公式物流事業者・指定運送会社）の経験の有無</t>
    <rPh sb="0" eb="2">
      <t>コクサイ</t>
    </rPh>
    <rPh sb="2" eb="4">
      <t>エンゲイ</t>
    </rPh>
    <rPh sb="4" eb="7">
      <t>ハクランカイ</t>
    </rPh>
    <rPh sb="8" eb="13">
      <t>コクサイハクランカイ</t>
    </rPh>
    <rPh sb="13" eb="14">
      <t>カイ</t>
    </rPh>
    <rPh sb="14" eb="16">
      <t>ジョウナイ</t>
    </rPh>
    <rPh sb="17" eb="19">
      <t>ジョウナイ</t>
    </rPh>
    <rPh sb="19" eb="23">
      <t>カモツトリアツカイ</t>
    </rPh>
    <rPh sb="23" eb="25">
      <t>シテイ</t>
    </rPh>
    <rPh sb="25" eb="28">
      <t>ジギョウシャ</t>
    </rPh>
    <rPh sb="29" eb="31">
      <t>コウシキ</t>
    </rPh>
    <rPh sb="31" eb="33">
      <t>ブツリュウ</t>
    </rPh>
    <rPh sb="33" eb="36">
      <t>ジギョウシャ</t>
    </rPh>
    <rPh sb="37" eb="39">
      <t>シテイ</t>
    </rPh>
    <rPh sb="39" eb="41">
      <t>ウンソウ</t>
    </rPh>
    <rPh sb="41" eb="43">
      <t>カイシャ</t>
    </rPh>
    <rPh sb="45" eb="47">
      <t>ケイケン</t>
    </rPh>
    <rPh sb="48" eb="50">
      <t>ウム</t>
    </rPh>
    <phoneticPr fontId="11"/>
  </si>
  <si>
    <t>2023年ドーハ園芸博</t>
    <rPh sb="4" eb="5">
      <t>ネン</t>
    </rPh>
    <rPh sb="8" eb="11">
      <t>エンゲイハク</t>
    </rPh>
    <phoneticPr fontId="1"/>
  </si>
  <si>
    <t>11-001</t>
    <phoneticPr fontId="1"/>
  </si>
  <si>
    <t>2022年アルメーレ園芸博</t>
    <rPh sb="4" eb="5">
      <t>ネン</t>
    </rPh>
    <rPh sb="10" eb="13">
      <t>エンゲイハク</t>
    </rPh>
    <phoneticPr fontId="1"/>
  </si>
  <si>
    <t>11-002</t>
  </si>
  <si>
    <t>2019年北京園芸博</t>
    <rPh sb="4" eb="5">
      <t>ネン</t>
    </rPh>
    <rPh sb="5" eb="10">
      <t>ペキンエンゲイハク</t>
    </rPh>
    <phoneticPr fontId="1"/>
  </si>
  <si>
    <t>11-003</t>
  </si>
  <si>
    <t>2005年愛・地球博</t>
    <rPh sb="4" eb="5">
      <t>ネン</t>
    </rPh>
    <rPh sb="5" eb="6">
      <t>アイ</t>
    </rPh>
    <rPh sb="7" eb="9">
      <t>チキュウ</t>
    </rPh>
    <rPh sb="9" eb="10">
      <t>ハク</t>
    </rPh>
    <phoneticPr fontId="1"/>
  </si>
  <si>
    <t>11-004</t>
  </si>
  <si>
    <t>1990年花の万博</t>
    <rPh sb="4" eb="5">
      <t>ネン</t>
    </rPh>
    <rPh sb="5" eb="6">
      <t>ハナ</t>
    </rPh>
    <rPh sb="7" eb="9">
      <t>バンパク</t>
    </rPh>
    <phoneticPr fontId="1"/>
  </si>
  <si>
    <t>11-005</t>
  </si>
  <si>
    <t>2003年浜名湖園芸博</t>
    <rPh sb="4" eb="5">
      <t>ネン</t>
    </rPh>
    <rPh sb="5" eb="11">
      <t>ハマナコエンゲイハク</t>
    </rPh>
    <phoneticPr fontId="1"/>
  </si>
  <si>
    <t>11-006</t>
  </si>
  <si>
    <t>2000年淡路花博</t>
    <rPh sb="4" eb="5">
      <t>ネン</t>
    </rPh>
    <rPh sb="5" eb="9">
      <t>アワジハナハク</t>
    </rPh>
    <phoneticPr fontId="1"/>
  </si>
  <si>
    <t>11-007</t>
  </si>
  <si>
    <t>その他国際園芸博覧会名</t>
    <rPh sb="2" eb="3">
      <t>タ</t>
    </rPh>
    <rPh sb="3" eb="5">
      <t>コクサイ</t>
    </rPh>
    <rPh sb="5" eb="7">
      <t>エンゲイ</t>
    </rPh>
    <rPh sb="7" eb="10">
      <t>ハクランカイ</t>
    </rPh>
    <rPh sb="10" eb="11">
      <t>メイ</t>
    </rPh>
    <phoneticPr fontId="1"/>
  </si>
  <si>
    <t>11-008</t>
  </si>
  <si>
    <t>その他国際博覧会名</t>
    <rPh sb="2" eb="3">
      <t>タ</t>
    </rPh>
    <rPh sb="3" eb="5">
      <t>コクサイ</t>
    </rPh>
    <rPh sb="5" eb="8">
      <t>ハクランカイ</t>
    </rPh>
    <rPh sb="8" eb="9">
      <t>ナ</t>
    </rPh>
    <phoneticPr fontId="1"/>
  </si>
  <si>
    <t>11-009</t>
  </si>
  <si>
    <t>国際園芸博覧会・国際博覧会の推奨物流事業者（推奨優良事業者・優良運送事業者）の経験の有無</t>
    <rPh sb="8" eb="10">
      <t>コクサイ</t>
    </rPh>
    <rPh sb="10" eb="13">
      <t>ハクランカイ</t>
    </rPh>
    <rPh sb="14" eb="16">
      <t>スイショウ</t>
    </rPh>
    <rPh sb="16" eb="21">
      <t>ブツリュウジギョウシャ</t>
    </rPh>
    <rPh sb="22" eb="24">
      <t>スイショウ</t>
    </rPh>
    <rPh sb="24" eb="26">
      <t>ユウリョウ</t>
    </rPh>
    <rPh sb="26" eb="29">
      <t>ジギョウシャ</t>
    </rPh>
    <rPh sb="30" eb="32">
      <t>ユウリョウ</t>
    </rPh>
    <rPh sb="32" eb="34">
      <t>ウンソウ</t>
    </rPh>
    <rPh sb="34" eb="37">
      <t>ジギョウシャ</t>
    </rPh>
    <rPh sb="39" eb="41">
      <t>ケイケン</t>
    </rPh>
    <rPh sb="42" eb="44">
      <t>ウム</t>
    </rPh>
    <phoneticPr fontId="11"/>
  </si>
  <si>
    <t>11-010</t>
    <phoneticPr fontId="1"/>
  </si>
  <si>
    <t>11-011</t>
  </si>
  <si>
    <t>11-012</t>
  </si>
  <si>
    <t>11-013</t>
  </si>
  <si>
    <t>11-014</t>
  </si>
  <si>
    <t>11-015</t>
  </si>
  <si>
    <t>11-016</t>
  </si>
  <si>
    <t>11-017</t>
  </si>
  <si>
    <t>11-018</t>
  </si>
  <si>
    <t>地方博覧会会場内の場内貨物取扱指定事業者（公式物流事業者・指定運送会社）の経験（地方博名を記載）</t>
    <rPh sb="0" eb="2">
      <t>チホウ</t>
    </rPh>
    <rPh sb="2" eb="5">
      <t>ハクランカイ</t>
    </rPh>
    <rPh sb="5" eb="7">
      <t>カイジョウ</t>
    </rPh>
    <rPh sb="9" eb="11">
      <t>ジョウナイ</t>
    </rPh>
    <rPh sb="11" eb="13">
      <t>カモツ</t>
    </rPh>
    <rPh sb="13" eb="15">
      <t>トリアツカイ</t>
    </rPh>
    <rPh sb="15" eb="17">
      <t>シテイ</t>
    </rPh>
    <rPh sb="17" eb="20">
      <t>ジギョウシャ</t>
    </rPh>
    <rPh sb="21" eb="23">
      <t>コウシキ</t>
    </rPh>
    <rPh sb="23" eb="25">
      <t>ブツリュウ</t>
    </rPh>
    <rPh sb="25" eb="27">
      <t>ジギョウ</t>
    </rPh>
    <rPh sb="27" eb="28">
      <t>シャ</t>
    </rPh>
    <rPh sb="29" eb="33">
      <t>シテイウンソウ</t>
    </rPh>
    <rPh sb="33" eb="35">
      <t>カイシャ</t>
    </rPh>
    <rPh sb="37" eb="39">
      <t>ケイケン</t>
    </rPh>
    <rPh sb="40" eb="42">
      <t>チホウ</t>
    </rPh>
    <rPh sb="42" eb="43">
      <t>ハク</t>
    </rPh>
    <rPh sb="43" eb="44">
      <t>ナ</t>
    </rPh>
    <rPh sb="45" eb="47">
      <t>キサイ</t>
    </rPh>
    <phoneticPr fontId="11"/>
  </si>
  <si>
    <t>11-019</t>
    <phoneticPr fontId="1"/>
  </si>
  <si>
    <t>11-020</t>
    <phoneticPr fontId="1"/>
  </si>
  <si>
    <t>地方博覧会の推奨物流事業者（推奨優良事業者・優良運送事業者）の経験（地方博名を記載）</t>
    <rPh sb="0" eb="2">
      <t>チホウ</t>
    </rPh>
    <rPh sb="2" eb="5">
      <t>ハクランカイ</t>
    </rPh>
    <rPh sb="31" eb="33">
      <t>ケイケン</t>
    </rPh>
    <rPh sb="34" eb="36">
      <t>チホウ</t>
    </rPh>
    <rPh sb="36" eb="37">
      <t>ハク</t>
    </rPh>
    <rPh sb="37" eb="38">
      <t>ナ</t>
    </rPh>
    <rPh sb="39" eb="41">
      <t>キサイ</t>
    </rPh>
    <phoneticPr fontId="11"/>
  </si>
  <si>
    <t>11-021</t>
    <phoneticPr fontId="1"/>
  </si>
  <si>
    <t>11-022</t>
    <phoneticPr fontId="1"/>
  </si>
  <si>
    <t>その他、輸送以外の博覧会業務の経験の内容について（博覧会名・業務内容を記載）</t>
    <rPh sb="0" eb="3">
      <t>ソノホカ</t>
    </rPh>
    <rPh sb="4" eb="6">
      <t>ユソウ</t>
    </rPh>
    <rPh sb="6" eb="8">
      <t>イガイ</t>
    </rPh>
    <rPh sb="9" eb="12">
      <t>ハクランカイ</t>
    </rPh>
    <rPh sb="12" eb="14">
      <t>ギョウム</t>
    </rPh>
    <rPh sb="15" eb="17">
      <t>ケイケン</t>
    </rPh>
    <rPh sb="18" eb="20">
      <t>ナイヨウ</t>
    </rPh>
    <rPh sb="25" eb="28">
      <t>ハクランカイ</t>
    </rPh>
    <rPh sb="28" eb="29">
      <t>ナ</t>
    </rPh>
    <rPh sb="30" eb="32">
      <t>ギョウム</t>
    </rPh>
    <rPh sb="32" eb="34">
      <t>ナイヨウ</t>
    </rPh>
    <rPh sb="35" eb="37">
      <t>キサイ</t>
    </rPh>
    <phoneticPr fontId="11"/>
  </si>
  <si>
    <t>11-023</t>
    <phoneticPr fontId="1"/>
  </si>
  <si>
    <t>11-024</t>
    <phoneticPr fontId="1"/>
  </si>
  <si>
    <t>11-025</t>
    <phoneticPr fontId="1"/>
  </si>
  <si>
    <t>11-026</t>
    <phoneticPr fontId="1"/>
  </si>
  <si>
    <t>12　その他（参考）</t>
    <rPh sb="5" eb="6">
      <t>タ</t>
    </rPh>
    <rPh sb="7" eb="9">
      <t>サンコウ</t>
    </rPh>
    <phoneticPr fontId="11"/>
  </si>
  <si>
    <t xml:space="preserve">２０２７年国際園芸博覧会に理解を示し、何らかの形で出展・協賛・支援・参加する予定がある、  </t>
    <rPh sb="4" eb="5">
      <t>ネン</t>
    </rPh>
    <rPh sb="5" eb="7">
      <t>コクサイ</t>
    </rPh>
    <rPh sb="7" eb="9">
      <t>エンゲイ</t>
    </rPh>
    <rPh sb="9" eb="12">
      <t>ハクランカイ</t>
    </rPh>
    <rPh sb="13" eb="15">
      <t>リカイ</t>
    </rPh>
    <rPh sb="16" eb="17">
      <t>シメ</t>
    </rPh>
    <rPh sb="31" eb="33">
      <t>シエン</t>
    </rPh>
    <rPh sb="34" eb="36">
      <t>サンカ</t>
    </rPh>
    <rPh sb="38" eb="40">
      <t>ヨテイ</t>
    </rPh>
    <phoneticPr fontId="11"/>
  </si>
  <si>
    <t>（具体的事項記入）</t>
    <rPh sb="1" eb="4">
      <t>グタイテキ</t>
    </rPh>
    <rPh sb="4" eb="6">
      <t>ジコウ</t>
    </rPh>
    <rPh sb="6" eb="8">
      <t>キニュウ</t>
    </rPh>
    <phoneticPr fontId="11"/>
  </si>
  <si>
    <t>12-001</t>
    <phoneticPr fontId="1"/>
  </si>
  <si>
    <t>事業者に選定された場合の、当該業務における貴社の運営体制・組織体制</t>
    <phoneticPr fontId="1"/>
  </si>
  <si>
    <t>（専任者何名、対応できる外国語とその人数など）</t>
    <phoneticPr fontId="1"/>
  </si>
  <si>
    <t>12-002</t>
    <phoneticPr fontId="1"/>
  </si>
  <si>
    <t>その他特筆すべき事項、アピールすべき事項がありましたら自由にご記入下さい</t>
    <phoneticPr fontId="1"/>
  </si>
  <si>
    <t>回答担当者・責任者の連絡先</t>
    <rPh sb="0" eb="2">
      <t>カイトウ</t>
    </rPh>
    <rPh sb="2" eb="5">
      <t>タントウシャ</t>
    </rPh>
    <rPh sb="6" eb="8">
      <t>セキニン</t>
    </rPh>
    <rPh sb="8" eb="9">
      <t>シャ</t>
    </rPh>
    <rPh sb="10" eb="13">
      <t>レンラクサキ</t>
    </rPh>
    <phoneticPr fontId="11"/>
  </si>
  <si>
    <t>会社名</t>
    <rPh sb="0" eb="2">
      <t>カイシャ</t>
    </rPh>
    <rPh sb="2" eb="3">
      <t>ナ</t>
    </rPh>
    <phoneticPr fontId="1"/>
  </si>
  <si>
    <t>支店名</t>
    <rPh sb="0" eb="2">
      <t>シテン</t>
    </rPh>
    <rPh sb="2" eb="3">
      <t>ナ</t>
    </rPh>
    <phoneticPr fontId="1"/>
  </si>
  <si>
    <t>部署名</t>
    <rPh sb="0" eb="2">
      <t>ブショ</t>
    </rPh>
    <rPh sb="2" eb="3">
      <t>ナ</t>
    </rPh>
    <phoneticPr fontId="1"/>
  </si>
  <si>
    <t>役職名</t>
    <rPh sb="0" eb="2">
      <t>ヤクショク</t>
    </rPh>
    <rPh sb="2" eb="3">
      <t>ナ</t>
    </rPh>
    <phoneticPr fontId="1"/>
  </si>
  <si>
    <t>氏名</t>
    <rPh sb="0" eb="2">
      <t>シメイ</t>
    </rPh>
    <phoneticPr fontId="1"/>
  </si>
  <si>
    <t>郵便番号</t>
    <rPh sb="0" eb="2">
      <t>ユウビン</t>
    </rPh>
    <rPh sb="2" eb="4">
      <t>バンゴウ</t>
    </rPh>
    <phoneticPr fontId="1"/>
  </si>
  <si>
    <t>住所</t>
    <rPh sb="0" eb="2">
      <t>ジュウショ</t>
    </rPh>
    <phoneticPr fontId="1"/>
  </si>
  <si>
    <t>電話番号</t>
    <rPh sb="0" eb="2">
      <t>デンワ</t>
    </rPh>
    <rPh sb="2" eb="4">
      <t>バンゴウ</t>
    </rPh>
    <phoneticPr fontId="1"/>
  </si>
  <si>
    <t>FAX番号</t>
    <rPh sb="3" eb="5">
      <t>バンゴウ</t>
    </rPh>
    <phoneticPr fontId="1"/>
  </si>
  <si>
    <t>メールアドレス</t>
    <phoneticPr fontId="1"/>
  </si>
  <si>
    <t>会社公式URL</t>
    <rPh sb="0" eb="2">
      <t>カイシャ</t>
    </rPh>
    <rPh sb="2" eb="4">
      <t>コウシキ</t>
    </rPh>
    <phoneticPr fontId="1"/>
  </si>
  <si>
    <t>13　その他特筆すべき事項、アピールすべき事項がありましたら自由に記入下さい</t>
    <rPh sb="3" eb="6">
      <t>ソノホカ</t>
    </rPh>
    <rPh sb="6" eb="8">
      <t>トクヒツ</t>
    </rPh>
    <rPh sb="11" eb="13">
      <t>ジコウ</t>
    </rPh>
    <rPh sb="21" eb="23">
      <t>ジコウ</t>
    </rPh>
    <rPh sb="30" eb="32">
      <t>ジユウ</t>
    </rPh>
    <rPh sb="33" eb="35">
      <t>キニュウ</t>
    </rPh>
    <rPh sb="35" eb="36">
      <t>クダ</t>
    </rPh>
    <phoneticPr fontId="11"/>
  </si>
  <si>
    <t>1-016</t>
  </si>
  <si>
    <t>2-076</t>
  </si>
  <si>
    <t>2-077</t>
  </si>
  <si>
    <t>2-078</t>
  </si>
  <si>
    <t>2-088</t>
  </si>
  <si>
    <t>4-018</t>
  </si>
  <si>
    <t>4-019</t>
  </si>
  <si>
    <t>4-020</t>
  </si>
  <si>
    <t>4-021</t>
  </si>
  <si>
    <t>4-022</t>
  </si>
  <si>
    <t>4-023</t>
  </si>
  <si>
    <t>6-008</t>
  </si>
  <si>
    <t>6-009</t>
  </si>
  <si>
    <t>6-010</t>
  </si>
  <si>
    <t>6-011</t>
  </si>
  <si>
    <t>6-012</t>
  </si>
  <si>
    <t>6-013</t>
  </si>
  <si>
    <t>6-014</t>
  </si>
  <si>
    <t>11-022</t>
  </si>
  <si>
    <t>11-023</t>
  </si>
  <si>
    <t>11-024</t>
  </si>
  <si>
    <t>11-025</t>
  </si>
  <si>
    <t>企業体構成比率</t>
    <rPh sb="0" eb="3">
      <t>キギョウタイ</t>
    </rPh>
    <rPh sb="3" eb="5">
      <t>コウセイ</t>
    </rPh>
    <rPh sb="5" eb="7">
      <t>ヒリツ</t>
    </rPh>
    <phoneticPr fontId="1"/>
  </si>
  <si>
    <t>資料2</t>
    <rPh sb="0" eb="2">
      <t>シリョウ</t>
    </rPh>
    <phoneticPr fontId="1"/>
  </si>
  <si>
    <t>0-001</t>
  </si>
  <si>
    <t>0-002</t>
  </si>
  <si>
    <t>0-003</t>
  </si>
  <si>
    <t>0-004</t>
  </si>
  <si>
    <t>1-001</t>
  </si>
  <si>
    <t>1-002</t>
  </si>
  <si>
    <t>1-003</t>
  </si>
  <si>
    <t>1-004</t>
  </si>
  <si>
    <t>1-005</t>
  </si>
  <si>
    <t>1-017</t>
  </si>
  <si>
    <t>1-018</t>
  </si>
  <si>
    <t>1-019</t>
  </si>
  <si>
    <t>1-020</t>
  </si>
  <si>
    <t>1-021</t>
  </si>
  <si>
    <t>1-022</t>
  </si>
  <si>
    <t>1-023</t>
  </si>
  <si>
    <t>1-024</t>
  </si>
  <si>
    <t>1-025</t>
  </si>
  <si>
    <t>1-026</t>
  </si>
  <si>
    <t>ヒアリング項目番号</t>
    <rPh sb="5" eb="7">
      <t>コウモク</t>
    </rPh>
    <rPh sb="7" eb="9">
      <t>バンゴウ</t>
    </rPh>
    <phoneticPr fontId="1"/>
  </si>
  <si>
    <t>2-001</t>
  </si>
  <si>
    <t>2-002</t>
  </si>
  <si>
    <t>2-003</t>
  </si>
  <si>
    <t>2-034</t>
  </si>
  <si>
    <t>2-047</t>
  </si>
  <si>
    <t>2-048</t>
  </si>
  <si>
    <t>　　　ご回答ください。</t>
    <phoneticPr fontId="1"/>
  </si>
  <si>
    <t>(注6) このヒアリングシートは、本件に係る事業者選定の審査目的のみに使用し、他の目的には使用しません。</t>
    <rPh sb="1" eb="2">
      <t>チュウ</t>
    </rPh>
    <rPh sb="17" eb="19">
      <t>ホンケン</t>
    </rPh>
    <rPh sb="20" eb="21">
      <t>カカ</t>
    </rPh>
    <rPh sb="22" eb="25">
      <t>ジギョウシャ</t>
    </rPh>
    <rPh sb="25" eb="27">
      <t>センテイ</t>
    </rPh>
    <rPh sb="28" eb="30">
      <t>シンサ</t>
    </rPh>
    <rPh sb="30" eb="32">
      <t>モクテキ</t>
    </rPh>
    <rPh sb="35" eb="37">
      <t>シヨウ</t>
    </rPh>
    <rPh sb="39" eb="40">
      <t>タ</t>
    </rPh>
    <rPh sb="41" eb="43">
      <t>モクテキ</t>
    </rPh>
    <rPh sb="45" eb="47">
      <t>シヨウ</t>
    </rPh>
    <phoneticPr fontId="1"/>
  </si>
  <si>
    <t>(注5)各ヒアリング項目の前側に「ヒアリング項目番号」を「●-●●● (項目番号-質問番号)」s記載しています。電子</t>
    <rPh sb="1" eb="2">
      <t>チュウ</t>
    </rPh>
    <rPh sb="4" eb="5">
      <t>カク</t>
    </rPh>
    <rPh sb="10" eb="12">
      <t>コウモク</t>
    </rPh>
    <rPh sb="13" eb="14">
      <t>マエ</t>
    </rPh>
    <rPh sb="14" eb="15">
      <t>ガワ</t>
    </rPh>
    <rPh sb="22" eb="26">
      <t>コウモクバンゴウ</t>
    </rPh>
    <rPh sb="36" eb="40">
      <t>コウモクバンゴウ</t>
    </rPh>
    <rPh sb="41" eb="45">
      <t>シツモンバンゴウ</t>
    </rPh>
    <rPh sb="48" eb="50">
      <t>キサイ</t>
    </rPh>
    <rPh sb="56" eb="58">
      <t>デンシ</t>
    </rPh>
    <phoneticPr fontId="1"/>
  </si>
  <si>
    <t>↓</t>
    <phoneticPr fontId="1"/>
  </si>
  <si>
    <t>2-119</t>
    <phoneticPr fontId="1"/>
  </si>
  <si>
    <t>2-024</t>
    <phoneticPr fontId="1"/>
  </si>
  <si>
    <t>2-033</t>
    <phoneticPr fontId="1"/>
  </si>
  <si>
    <t>2-120</t>
    <phoneticPr fontId="1"/>
  </si>
  <si>
    <t>2-045</t>
    <phoneticPr fontId="1"/>
  </si>
  <si>
    <t>2-121</t>
    <phoneticPr fontId="1"/>
  </si>
  <si>
    <t>2-075</t>
    <phoneticPr fontId="1"/>
  </si>
  <si>
    <t>2-079</t>
  </si>
  <si>
    <t>2-080</t>
  </si>
  <si>
    <t>2-085</t>
    <phoneticPr fontId="1"/>
  </si>
  <si>
    <t>2-086</t>
    <phoneticPr fontId="1"/>
  </si>
  <si>
    <t>2-097</t>
  </si>
  <si>
    <t>2-087</t>
    <phoneticPr fontId="1"/>
  </si>
  <si>
    <t>2-113</t>
  </si>
  <si>
    <t>2-112</t>
  </si>
  <si>
    <t>2-111</t>
  </si>
  <si>
    <t>2-089</t>
  </si>
  <si>
    <t>2-090</t>
  </si>
  <si>
    <t>2-091</t>
  </si>
  <si>
    <t>2-122</t>
    <phoneticPr fontId="1"/>
  </si>
  <si>
    <t>2-045</t>
    <phoneticPr fontId="1"/>
  </si>
  <si>
    <t>2-063</t>
  </si>
  <si>
    <t>2-074</t>
    <phoneticPr fontId="1"/>
  </si>
  <si>
    <t>2-084</t>
    <phoneticPr fontId="1"/>
  </si>
  <si>
    <t>2-110</t>
  </si>
  <si>
    <t>2-110</t>
    <phoneticPr fontId="1"/>
  </si>
  <si>
    <t>2-092</t>
  </si>
  <si>
    <t>2-093</t>
  </si>
  <si>
    <t>2-094</t>
  </si>
  <si>
    <t>2-095</t>
  </si>
  <si>
    <t>2-096</t>
  </si>
  <si>
    <t>2-098</t>
  </si>
  <si>
    <t>2-099</t>
  </si>
  <si>
    <t>2-100</t>
  </si>
  <si>
    <t>2-101</t>
  </si>
  <si>
    <t>2-102</t>
  </si>
  <si>
    <t>2-103</t>
  </si>
  <si>
    <t>2-104</t>
  </si>
  <si>
    <t>2-105</t>
  </si>
  <si>
    <t>2-106</t>
  </si>
  <si>
    <t>2-107</t>
  </si>
  <si>
    <t>2-108</t>
  </si>
  <si>
    <t>2-109</t>
  </si>
  <si>
    <t>2-114</t>
  </si>
  <si>
    <t>2-115</t>
  </si>
  <si>
    <t>2-116</t>
  </si>
  <si>
    <t>2-117</t>
  </si>
  <si>
    <t>2-118</t>
  </si>
  <si>
    <t>3-001</t>
  </si>
  <si>
    <t>3-002</t>
  </si>
  <si>
    <t>3-003</t>
  </si>
  <si>
    <t>3-004</t>
  </si>
  <si>
    <t>3-005</t>
  </si>
  <si>
    <t>3-006</t>
  </si>
  <si>
    <t>3-007</t>
  </si>
  <si>
    <t>3-008</t>
  </si>
  <si>
    <t>3-009</t>
  </si>
  <si>
    <t>3-010</t>
  </si>
  <si>
    <t>3-011</t>
  </si>
  <si>
    <t>3-012</t>
  </si>
  <si>
    <t>3-013</t>
  </si>
  <si>
    <t>4-001</t>
  </si>
  <si>
    <t>4-002</t>
  </si>
  <si>
    <t>4-003</t>
  </si>
  <si>
    <t>4-004</t>
  </si>
  <si>
    <t>4-005</t>
  </si>
  <si>
    <t>4-024</t>
  </si>
  <si>
    <t>4-025</t>
  </si>
  <si>
    <t>4-026</t>
  </si>
  <si>
    <t>4-027</t>
  </si>
  <si>
    <t>4-028</t>
  </si>
  <si>
    <t>4-029</t>
  </si>
  <si>
    <t>4-030</t>
  </si>
  <si>
    <t>4-031</t>
  </si>
  <si>
    <t>4-032</t>
  </si>
  <si>
    <t>4-033</t>
  </si>
  <si>
    <t>4-034</t>
  </si>
  <si>
    <t>4-035</t>
  </si>
  <si>
    <t>5-001</t>
  </si>
  <si>
    <t>5-002</t>
  </si>
  <si>
    <t>5-003</t>
  </si>
  <si>
    <t>5-021</t>
  </si>
  <si>
    <t>5-022</t>
  </si>
  <si>
    <t>5-023</t>
  </si>
  <si>
    <t>5-024</t>
  </si>
  <si>
    <t>5-025</t>
  </si>
  <si>
    <t>5-026</t>
  </si>
  <si>
    <t>5-027</t>
  </si>
  <si>
    <t>5-028</t>
  </si>
  <si>
    <t>6-001</t>
  </si>
  <si>
    <t>6-002</t>
  </si>
  <si>
    <t>6-003</t>
  </si>
  <si>
    <t>6-004</t>
  </si>
  <si>
    <t>7-001</t>
  </si>
  <si>
    <t>7-002</t>
  </si>
  <si>
    <t>7-003</t>
  </si>
  <si>
    <t>8-001</t>
  </si>
  <si>
    <t>8-002</t>
  </si>
  <si>
    <t>8-003</t>
  </si>
  <si>
    <t>9-001</t>
  </si>
  <si>
    <t>9-002</t>
  </si>
  <si>
    <t>9-003</t>
  </si>
  <si>
    <t>10-001</t>
  </si>
  <si>
    <t>10-002</t>
  </si>
  <si>
    <t>10-003</t>
  </si>
  <si>
    <t>11-001</t>
  </si>
  <si>
    <t>11-010</t>
  </si>
  <si>
    <t>11-019</t>
  </si>
  <si>
    <t>11-020</t>
  </si>
  <si>
    <t>11-021</t>
  </si>
  <si>
    <t>11-026</t>
  </si>
  <si>
    <t>12-001</t>
  </si>
  <si>
    <t>12-002</t>
  </si>
  <si>
    <t>13-001</t>
  </si>
  <si>
    <t>13-001</t>
    <phoneticPr fontId="1"/>
  </si>
  <si>
    <t>13　その他(参考_特筆すべき事項、アピール)</t>
    <rPh sb="7" eb="9">
      <t>サンコウ</t>
    </rPh>
    <phoneticPr fontId="1"/>
  </si>
  <si>
    <t>　　　として記録てください。</t>
    <rPh sb="6" eb="8">
      <t>キロク</t>
    </rPh>
    <phoneticPr fontId="1"/>
  </si>
  <si>
    <t>　　　記憶媒体にデータを記録する際は、ファイル名を「●-●●●(ヒアリング番号)＿■■■■■(許可書等の名称)」</t>
    <rPh sb="3" eb="5">
      <t>キオク</t>
    </rPh>
    <rPh sb="12" eb="14">
      <t>キロク</t>
    </rPh>
    <rPh sb="16" eb="17">
      <t>サイ</t>
    </rPh>
    <rPh sb="23" eb="24">
      <t>メイ</t>
    </rPh>
    <rPh sb="37" eb="39">
      <t>バンゴウ</t>
    </rPh>
    <rPh sb="47" eb="49">
      <t>キョカ</t>
    </rPh>
    <rPh sb="49" eb="50">
      <t>ショ</t>
    </rPh>
    <rPh sb="50" eb="51">
      <t>トウ</t>
    </rPh>
    <rPh sb="52" eb="54">
      <t>メイショウ</t>
    </rPh>
    <phoneticPr fontId="1"/>
  </si>
  <si>
    <t>有りの場合、会社案内パンフレットの電子データをDVD等の電子記憶媒体に格納し郵送して添付願います。</t>
    <rPh sb="0" eb="1">
      <t>ア</t>
    </rPh>
    <rPh sb="3" eb="5">
      <t>バアイ</t>
    </rPh>
    <rPh sb="6" eb="8">
      <t>カイシャ</t>
    </rPh>
    <rPh sb="8" eb="10">
      <t>アンナイ</t>
    </rPh>
    <rPh sb="17" eb="19">
      <t>デンシ</t>
    </rPh>
    <rPh sb="26" eb="27">
      <t>トウ</t>
    </rPh>
    <rPh sb="28" eb="30">
      <t>デンシ</t>
    </rPh>
    <rPh sb="30" eb="34">
      <t>キオクバイタイ</t>
    </rPh>
    <rPh sb="35" eb="37">
      <t>カクノウ</t>
    </rPh>
    <rPh sb="38" eb="40">
      <t>ユウソウ</t>
    </rPh>
    <rPh sb="42" eb="44">
      <t>テンプ</t>
    </rPh>
    <rPh sb="44" eb="45">
      <t>ネガ</t>
    </rPh>
    <phoneticPr fontId="1"/>
  </si>
  <si>
    <t>現在、国土交通省（本省又は関東運輸局・関東地方整備局）、農林水産省（本省）、神奈川県又は横浜市から補助金交付等停止措置又は指名停止措置を講じられている者に該当するか</t>
    <rPh sb="0" eb="2">
      <t>ゲンザイ</t>
    </rPh>
    <rPh sb="3" eb="5">
      <t>コクド</t>
    </rPh>
    <rPh sb="5" eb="8">
      <t>コウツウショウ</t>
    </rPh>
    <rPh sb="9" eb="11">
      <t>ホンショウ</t>
    </rPh>
    <rPh sb="11" eb="12">
      <t>マタ</t>
    </rPh>
    <rPh sb="13" eb="18">
      <t>カントウウンユキョク</t>
    </rPh>
    <rPh sb="19" eb="21">
      <t>カントウ</t>
    </rPh>
    <rPh sb="21" eb="23">
      <t>チホウ</t>
    </rPh>
    <rPh sb="23" eb="25">
      <t>セイビ</t>
    </rPh>
    <rPh sb="25" eb="26">
      <t>キョク</t>
    </rPh>
    <rPh sb="28" eb="30">
      <t>ノウリン</t>
    </rPh>
    <rPh sb="30" eb="33">
      <t>スイサンショウ</t>
    </rPh>
    <rPh sb="34" eb="36">
      <t>ホンショウ</t>
    </rPh>
    <rPh sb="38" eb="41">
      <t>カナガワ</t>
    </rPh>
    <rPh sb="41" eb="42">
      <t>ケン</t>
    </rPh>
    <rPh sb="42" eb="43">
      <t>マタ</t>
    </rPh>
    <rPh sb="44" eb="46">
      <t>ヨコハマ</t>
    </rPh>
    <rPh sb="46" eb="47">
      <t>シ</t>
    </rPh>
    <rPh sb="49" eb="52">
      <t>ホジョキン</t>
    </rPh>
    <rPh sb="52" eb="55">
      <t>コウフトウ</t>
    </rPh>
    <rPh sb="55" eb="57">
      <t>テイシ</t>
    </rPh>
    <rPh sb="57" eb="59">
      <t>ソチ</t>
    </rPh>
    <rPh sb="59" eb="60">
      <t>マタ</t>
    </rPh>
    <rPh sb="61" eb="63">
      <t>シメイ</t>
    </rPh>
    <rPh sb="63" eb="65">
      <t>テイシ</t>
    </rPh>
    <rPh sb="65" eb="67">
      <t>ソチ</t>
    </rPh>
    <rPh sb="68" eb="69">
      <t>コウ</t>
    </rPh>
    <phoneticPr fontId="1"/>
  </si>
  <si>
    <t>２０２７年国際園芸博覧会 「推奨物流事業者」及び「場内貨物取扱指定事業者」の選定に係るヒアリングシート</t>
    <rPh sb="4" eb="5">
      <t>ネン</t>
    </rPh>
    <rPh sb="5" eb="7">
      <t>コクサイ</t>
    </rPh>
    <rPh sb="7" eb="9">
      <t>エンゲイ</t>
    </rPh>
    <rPh sb="9" eb="12">
      <t>ハクランカイ</t>
    </rPh>
    <rPh sb="14" eb="16">
      <t>スイショウ</t>
    </rPh>
    <rPh sb="16" eb="21">
      <t>ブツリュウジギョウシャ</t>
    </rPh>
    <rPh sb="22" eb="23">
      <t>オヨ</t>
    </rPh>
    <rPh sb="25" eb="31">
      <t>ジョウナイカモツトリアツカ</t>
    </rPh>
    <rPh sb="31" eb="33">
      <t>シテイ</t>
    </rPh>
    <rPh sb="33" eb="36">
      <t>ジギョウシャ</t>
    </rPh>
    <rPh sb="38" eb="40">
      <t>センテイ</t>
    </rPh>
    <rPh sb="41" eb="42">
      <t>カカ</t>
    </rPh>
    <phoneticPr fontId="1"/>
  </si>
  <si>
    <t>有りの場合、会社案内パンフレット（英語版）の電子データをDVD等の電子記憶媒体に格納し郵送して添付願います。</t>
    <rPh sb="0" eb="1">
      <t>ア</t>
    </rPh>
    <rPh sb="3" eb="5">
      <t>バアイ</t>
    </rPh>
    <rPh sb="6" eb="8">
      <t>カイシャ</t>
    </rPh>
    <rPh sb="8" eb="10">
      <t>アンナイ</t>
    </rPh>
    <rPh sb="17" eb="20">
      <t>エイゴバン</t>
    </rPh>
    <rPh sb="22" eb="24">
      <t>デンシ</t>
    </rPh>
    <rPh sb="31" eb="32">
      <t>トウ</t>
    </rPh>
    <rPh sb="33" eb="35">
      <t>デンシ</t>
    </rPh>
    <rPh sb="35" eb="39">
      <t>キオクバイタイ</t>
    </rPh>
    <rPh sb="40" eb="42">
      <t>カクノウ</t>
    </rPh>
    <rPh sb="43" eb="45">
      <t>ユウソウ</t>
    </rPh>
    <rPh sb="47" eb="49">
      <t>テンプ</t>
    </rPh>
    <rPh sb="49" eb="50">
      <t>ネガ</t>
    </rPh>
    <phoneticPr fontId="1"/>
  </si>
  <si>
    <t>会社の統合報告書の有無</t>
    <rPh sb="0" eb="2">
      <t>カイシャ</t>
    </rPh>
    <rPh sb="3" eb="5">
      <t>トウゴウ</t>
    </rPh>
    <rPh sb="5" eb="8">
      <t>ホウコクショ</t>
    </rPh>
    <rPh sb="9" eb="11">
      <t>ウム</t>
    </rPh>
    <phoneticPr fontId="1"/>
  </si>
  <si>
    <t>有りの場合、統合報告書の電子データをDVD等の電子記憶媒体に格納し郵送して添付願います。</t>
    <rPh sb="0" eb="1">
      <t>ア</t>
    </rPh>
    <rPh sb="3" eb="5">
      <t>バアイ</t>
    </rPh>
    <rPh sb="6" eb="11">
      <t>トウゴウホウコクショ</t>
    </rPh>
    <rPh sb="12" eb="14">
      <t>デンシ</t>
    </rPh>
    <rPh sb="21" eb="22">
      <t>トウ</t>
    </rPh>
    <rPh sb="23" eb="25">
      <t>デンシ</t>
    </rPh>
    <rPh sb="25" eb="29">
      <t>キオクバイタイ</t>
    </rPh>
    <rPh sb="30" eb="32">
      <t>カクノウ</t>
    </rPh>
    <rPh sb="33" eb="35">
      <t>ユウソウ</t>
    </rPh>
    <rPh sb="37" eb="39">
      <t>テンプ</t>
    </rPh>
    <rPh sb="39" eb="40">
      <t>ネガ</t>
    </rPh>
    <phoneticPr fontId="1"/>
  </si>
  <si>
    <t>会社のサステナビリティレポートの有無</t>
    <rPh sb="0" eb="2">
      <t>カイシャ</t>
    </rPh>
    <rPh sb="16" eb="18">
      <t>ウム</t>
    </rPh>
    <phoneticPr fontId="1"/>
  </si>
  <si>
    <t>有りの場合、サステナビリティレポートの電子データをDVD等の電子記憶媒体に格納し郵送して添付願います。</t>
    <rPh sb="0" eb="1">
      <t>ア</t>
    </rPh>
    <rPh sb="3" eb="5">
      <t>バアイ</t>
    </rPh>
    <rPh sb="30" eb="32">
      <t>デンシ</t>
    </rPh>
    <rPh sb="33" eb="35">
      <t>デンシ</t>
    </rPh>
    <rPh sb="42" eb="43">
      <t>トウ</t>
    </rPh>
    <rPh sb="44" eb="48">
      <t>キオクバイタイ</t>
    </rPh>
    <rPh sb="49" eb="51">
      <t>カクノウユウソウテンプネガ</t>
    </rPh>
    <phoneticPr fontId="1"/>
  </si>
  <si>
    <t>有りの場合、会社情報の電子データをDVD等の電子記憶媒体に格納し郵送して添付願います。</t>
    <rPh sb="0" eb="1">
      <t>ア</t>
    </rPh>
    <rPh sb="3" eb="5">
      <t>バアイ</t>
    </rPh>
    <rPh sb="6" eb="10">
      <t>カイシャジョウホウ</t>
    </rPh>
    <rPh sb="11" eb="13">
      <t>デンシ</t>
    </rPh>
    <rPh sb="20" eb="21">
      <t>トウ</t>
    </rPh>
    <rPh sb="22" eb="24">
      <t>デンシ</t>
    </rPh>
    <rPh sb="24" eb="28">
      <t>キオクバイタイ</t>
    </rPh>
    <rPh sb="29" eb="31">
      <t>カクノウ</t>
    </rPh>
    <rPh sb="32" eb="34">
      <t>ユウソウ</t>
    </rPh>
    <rPh sb="36" eb="38">
      <t>テンプ</t>
    </rPh>
    <rPh sb="38" eb="39">
      <t>ネガ</t>
    </rPh>
    <phoneticPr fontId="1"/>
  </si>
  <si>
    <t>有りの場合、会社情報（英語版）の電子データをDVD等の電子記憶媒体に格納し郵送して添付願います。</t>
    <rPh sb="0" eb="1">
      <t>ア</t>
    </rPh>
    <rPh sb="3" eb="5">
      <t>バアイ</t>
    </rPh>
    <rPh sb="6" eb="10">
      <t>カイシャジョウホウ</t>
    </rPh>
    <rPh sb="11" eb="14">
      <t>エイゴバン</t>
    </rPh>
    <rPh sb="16" eb="18">
      <t>デンシ</t>
    </rPh>
    <rPh sb="25" eb="26">
      <t>トウ</t>
    </rPh>
    <rPh sb="27" eb="29">
      <t>デンシ</t>
    </rPh>
    <rPh sb="29" eb="33">
      <t>キオクバイタイ</t>
    </rPh>
    <rPh sb="34" eb="36">
      <t>カクノウ</t>
    </rPh>
    <rPh sb="37" eb="39">
      <t>ユウソウ</t>
    </rPh>
    <rPh sb="41" eb="43">
      <t>テンプ</t>
    </rPh>
    <rPh sb="43" eb="44">
      <t>ネガ</t>
    </rPh>
    <phoneticPr fontId="1"/>
  </si>
  <si>
    <t>破産手続開始の決定を受けた者に該当するか</t>
    <rPh sb="13" eb="14">
      <t>モノ</t>
    </rPh>
    <rPh sb="15" eb="17">
      <t>ガイトウ</t>
    </rPh>
    <phoneticPr fontId="1"/>
  </si>
  <si>
    <t>事業者の代表者、役員又は実質的に経営を支配する者が暴力団員による不当な行為の防止等に関する法律（平成三年法律第 七十七 号）第三十二条第一項各号に該当するか？</t>
    <rPh sb="50" eb="51">
      <t>3</t>
    </rPh>
    <rPh sb="56" eb="59">
      <t>77</t>
    </rPh>
    <rPh sb="63" eb="66">
      <t>32</t>
    </rPh>
    <rPh sb="68" eb="69">
      <t>イチ</t>
    </rPh>
    <rPh sb="69" eb="70">
      <t>コウ</t>
    </rPh>
    <rPh sb="70" eb="71">
      <t>カク</t>
    </rPh>
    <phoneticPr fontId="1"/>
  </si>
  <si>
    <t>AIPH組織会員地域から海上一貫輸送を引受し、会場まで輸送できる国・地域</t>
    <rPh sb="4" eb="8">
      <t>ソシキカイイン</t>
    </rPh>
    <rPh sb="8" eb="10">
      <t>チイキ</t>
    </rPh>
    <rPh sb="12" eb="14">
      <t>カイジョウ</t>
    </rPh>
    <rPh sb="14" eb="16">
      <t>イッカン</t>
    </rPh>
    <rPh sb="16" eb="18">
      <t>ユソウ</t>
    </rPh>
    <rPh sb="19" eb="21">
      <t>ヒキウケ</t>
    </rPh>
    <rPh sb="23" eb="25">
      <t>カイジョウ</t>
    </rPh>
    <rPh sb="27" eb="29">
      <t>ユソウ</t>
    </rPh>
    <rPh sb="32" eb="33">
      <t>クニ</t>
    </rPh>
    <rPh sb="34" eb="36">
      <t>チイキ</t>
    </rPh>
    <phoneticPr fontId="1"/>
  </si>
  <si>
    <t>AIPH組織会員地域から航空一貫輸送を引受し、会場まで輸送できる国・地域</t>
    <rPh sb="22" eb="24">
      <t>コウクウ</t>
    </rPh>
    <rPh sb="24" eb="26">
      <t>イッカン</t>
    </rPh>
    <rPh sb="26" eb="28">
      <t>ユソウ</t>
    </rPh>
    <rPh sb="29" eb="31">
      <t>ヒキウケ</t>
    </rPh>
    <rPh sb="33" eb="35">
      <t>カイジョウユソウクニチイキ</t>
    </rPh>
    <phoneticPr fontId="1"/>
  </si>
  <si>
    <t>6　国内輸送実績（日本国内）</t>
    <rPh sb="2" eb="4">
      <t>コクナイ</t>
    </rPh>
    <rPh sb="4" eb="6">
      <t>ユソウ</t>
    </rPh>
    <rPh sb="6" eb="8">
      <t>ジッセキ</t>
    </rPh>
    <rPh sb="9" eb="13">
      <t>ニホンコクナイ</t>
    </rPh>
    <phoneticPr fontId="11"/>
  </si>
  <si>
    <t xml:space="preserve">陸上輸送貨物量(過去１年での実績） </t>
    <rPh sb="0" eb="2">
      <t>リクジョウ</t>
    </rPh>
    <rPh sb="2" eb="4">
      <t>ユソウ</t>
    </rPh>
    <rPh sb="4" eb="5">
      <t>カ</t>
    </rPh>
    <rPh sb="5" eb="6">
      <t>モツ</t>
    </rPh>
    <rPh sb="6" eb="7">
      <t>リョウ</t>
    </rPh>
    <rPh sb="8" eb="10">
      <t>カコ</t>
    </rPh>
    <rPh sb="11" eb="12">
      <t>ネン</t>
    </rPh>
    <rPh sb="14" eb="16">
      <t>ジッセキ</t>
    </rPh>
    <phoneticPr fontId="11"/>
  </si>
  <si>
    <t>輸出入コンテナ貨物取扱量（コンテナドレージ輸送実績、直近1年実績）</t>
    <rPh sb="0" eb="3">
      <t>ユシュツニュウ</t>
    </rPh>
    <rPh sb="7" eb="9">
      <t>カモツ</t>
    </rPh>
    <rPh sb="9" eb="11">
      <t>トリアツカイ</t>
    </rPh>
    <rPh sb="11" eb="12">
      <t>リョウ</t>
    </rPh>
    <rPh sb="21" eb="25">
      <t>ユソウジッセキ</t>
    </rPh>
    <rPh sb="26" eb="28">
      <t>チョッキン</t>
    </rPh>
    <rPh sb="28" eb="30">
      <t>１ネン</t>
    </rPh>
    <rPh sb="30" eb="32">
      <t>ジッセキ</t>
    </rPh>
    <phoneticPr fontId="11"/>
  </si>
  <si>
    <t>7　輸出入海運貨物実績（日本国）</t>
    <rPh sb="2" eb="5">
      <t>ユシュツニュウ</t>
    </rPh>
    <rPh sb="5" eb="7">
      <t>カイウン</t>
    </rPh>
    <rPh sb="7" eb="9">
      <t>カモツ</t>
    </rPh>
    <rPh sb="9" eb="11">
      <t>ジッセキ</t>
    </rPh>
    <phoneticPr fontId="11"/>
  </si>
  <si>
    <t>取扱量(過去１年での実績）</t>
    <rPh sb="4" eb="6">
      <t>カコ</t>
    </rPh>
    <phoneticPr fontId="11"/>
  </si>
  <si>
    <t>8　輸出入航空貨物実績（日本国）</t>
    <rPh sb="2" eb="5">
      <t>ユシュツニュウ</t>
    </rPh>
    <rPh sb="5" eb="7">
      <t>コウクウ</t>
    </rPh>
    <rPh sb="7" eb="9">
      <t>カモツ</t>
    </rPh>
    <rPh sb="9" eb="11">
      <t>ジッセキ</t>
    </rPh>
    <phoneticPr fontId="11"/>
  </si>
  <si>
    <t>9　輸出入通関実績（日本国）</t>
    <rPh sb="5" eb="7">
      <t>ツウカン</t>
    </rPh>
    <rPh sb="7" eb="9">
      <t>ジッセキ</t>
    </rPh>
    <phoneticPr fontId="11"/>
  </si>
  <si>
    <t>海運貨物     件数     （過去1年での実績）</t>
    <rPh sb="0" eb="1">
      <t>カイジョウ</t>
    </rPh>
    <rPh sb="1" eb="2">
      <t>ウン</t>
    </rPh>
    <rPh sb="9" eb="11">
      <t>ケンスウ</t>
    </rPh>
    <rPh sb="17" eb="19">
      <t>カコ</t>
    </rPh>
    <rPh sb="20" eb="21">
      <t>ネン</t>
    </rPh>
    <rPh sb="23" eb="25">
      <t>ジッセキ</t>
    </rPh>
    <phoneticPr fontId="11"/>
  </si>
  <si>
    <t>航空貨物     件数     （過去1年での実績）</t>
    <rPh sb="0" eb="2">
      <t>コウクウ</t>
    </rPh>
    <rPh sb="2" eb="4">
      <t>カモツ</t>
    </rPh>
    <rPh sb="9" eb="11">
      <t>ケンスウ</t>
    </rPh>
    <rPh sb="17" eb="19">
      <t>カコ</t>
    </rPh>
    <rPh sb="20" eb="21">
      <t>ネン</t>
    </rPh>
    <rPh sb="23" eb="25">
      <t>ジッセキ</t>
    </rPh>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</si>
</sst>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176" formatCode="#,##0_ "/>
    <numFmt numFmtId="177" formatCode="0_ "/>
    <numFmt numFmtId="178" formatCode="yyyy/m/d;@"/>
    <numFmt numFmtId="179" formatCode="#,##0.0_ "/>
    <numFmt numFmtId="180" formatCode="0&quot;点&quot;"/>
    <numFmt numFmtId="181" formatCode="#,##0_ &quot;百万円&quot;"/>
    <numFmt numFmtId="182" formatCode="#,##0_ &quot;人&quot;"/>
    <numFmt numFmtId="183" formatCode="#,##0_ &quot;ヶ所&quot;"/>
    <numFmt numFmtId="184" formatCode="#,##0_ &quot;台&quot;"/>
    <numFmt numFmtId="185" formatCode="0&quot;以&quot;&quot;上&quot;"/>
    <numFmt numFmtId="186" formatCode="#,##0_ &quot;㎡&quot;"/>
    <numFmt numFmtId="187" formatCode="#,##0_ &quot;ヶ国&quot;"/>
    <numFmt numFmtId="188" formatCode="#,##0_ &quot;社&quot;"/>
    <numFmt numFmtId="189" formatCode="#,##0_ &quot;拠点&quot;"/>
    <numFmt numFmtId="190" formatCode="#,##0_ &quot;ｷﾛﾄﾝ&quot;"/>
    <numFmt numFmtId="191" formatCode="#,##0_ &quot;TEU&quot;"/>
    <numFmt numFmtId="192" formatCode="#,##0_ &quot;件&quot;"/>
  </numFmts>
  <fonts count="23" x14ac:knownFonts="1">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11"/>
      <color rgb="FFFF0000"/>
      <name val="游ゴシック"/>
      <family val="2"/>
      <charset val="128"/>
      <scheme val="minor"/>
    </font>
    <font>
      <sz val="11"/>
      <color theme="0"/>
      <name val="游ゴシック"/>
      <family val="2"/>
      <charset val="128"/>
      <scheme val="minor"/>
    </font>
    <font>
      <b/>
      <sz val="11"/>
      <color theme="1"/>
      <name val="ＭＳ Ｐ明朝"/>
      <family val="1"/>
      <charset val="128"/>
    </font>
    <font>
      <sz val="11"/>
      <color theme="1"/>
      <name val="ＭＳ Ｐ明朝"/>
      <family val="1"/>
      <charset val="128"/>
    </font>
    <font>
      <b/>
      <sz val="11"/>
      <color theme="0"/>
      <name val="游ゴシック"/>
      <family val="3"/>
      <charset val="128"/>
      <scheme val="minor"/>
    </font>
    <font>
      <sz val="11"/>
      <color theme="1"/>
      <name val="游ゴシック"/>
      <family val="3"/>
      <charset val="128"/>
      <scheme val="minor"/>
    </font>
    <font>
      <sz val="11"/>
      <color rgb="FF002060"/>
      <name val="ＭＳ Ｐ明朝"/>
      <family val="1"/>
      <charset val="128"/>
    </font>
    <font>
      <b/>
      <sz val="11"/>
      <color theme="1"/>
      <name val="游ゴシック"/>
      <family val="3"/>
      <charset val="128"/>
      <scheme val="minor"/>
    </font>
    <font>
      <sz val="6"/>
      <name val="ＭＳ Ｐゴシック"/>
      <family val="3"/>
      <charset val="128"/>
    </font>
    <font>
      <b/>
      <sz val="11"/>
      <name val="ＭＳ Ｐ明朝"/>
      <family val="1"/>
      <charset val="128"/>
    </font>
    <font>
      <sz val="11"/>
      <name val="ＭＳ Ｐ明朝"/>
      <family val="1"/>
      <charset val="128"/>
    </font>
    <font>
      <sz val="11"/>
      <color theme="0"/>
      <name val="游ゴシック"/>
      <family val="3"/>
      <charset val="128"/>
      <scheme val="minor"/>
    </font>
    <font>
      <sz val="9"/>
      <color theme="1"/>
      <name val="ＭＳ Ｐ明朝"/>
      <family val="1"/>
      <charset val="128"/>
    </font>
    <font>
      <b/>
      <sz val="11"/>
      <color rgb="FFFF0000"/>
      <name val="ＭＳ Ｐ明朝"/>
      <family val="1"/>
      <charset val="128"/>
    </font>
    <font>
      <sz val="11"/>
      <color theme="1"/>
      <name val="ＭＳ Ｐゴシック"/>
      <family val="3"/>
      <charset val="128"/>
    </font>
    <font>
      <sz val="11"/>
      <name val="游ゴシック"/>
      <family val="2"/>
      <charset val="128"/>
      <scheme val="minor"/>
    </font>
    <font>
      <u/>
      <sz val="11"/>
      <color theme="1"/>
      <name val="ＭＳ Ｐ明朝"/>
      <family val="1"/>
      <charset val="128"/>
    </font>
    <font>
      <sz val="20"/>
      <color theme="1"/>
      <name val="游ゴシック"/>
      <family val="2"/>
      <charset val="128"/>
      <scheme val="minor"/>
    </font>
    <font>
      <sz val="20"/>
      <color theme="1"/>
      <name val="游ゴシック"/>
      <family val="3"/>
      <charset val="128"/>
      <scheme val="minor"/>
    </font>
    <font>
      <sz val="9"/>
      <name val="ＭＳ Ｐ明朝"/>
      <family val="1"/>
      <charset val="128"/>
    </font>
  </fonts>
  <fills count="10">
    <fill>
      <patternFill patternType="none"/>
    </fill>
    <fill>
      <patternFill patternType="gray125"/>
    </fill>
    <fill>
      <patternFill patternType="solid">
        <fgColor theme="0" tint="-0.34998626667073579"/>
        <bgColor indexed="64"/>
      </patternFill>
    </fill>
    <fill>
      <patternFill patternType="solid">
        <fgColor rgb="FFFFFFCC"/>
        <bgColor indexed="64"/>
      </patternFill>
    </fill>
    <fill>
      <patternFill patternType="solid">
        <fgColor rgb="FFFFFF00"/>
        <bgColor indexed="64"/>
      </patternFill>
    </fill>
    <fill>
      <patternFill patternType="solid">
        <fgColor rgb="FFFF0000"/>
        <bgColor indexed="64"/>
      </patternFill>
    </fill>
    <fill>
      <patternFill patternType="solid">
        <fgColor theme="0" tint="-0.499984740745262"/>
        <bgColor indexed="64"/>
      </patternFill>
    </fill>
    <fill>
      <patternFill patternType="solid">
        <fgColor theme="7" tint="0.39997558519241921"/>
        <bgColor indexed="64"/>
      </patternFill>
    </fill>
    <fill>
      <patternFill patternType="solid">
        <fgColor theme="1" tint="0.249977111117893"/>
        <bgColor indexed="64"/>
      </patternFill>
    </fill>
    <fill>
      <patternFill patternType="solid">
        <fgColor theme="0" tint="-0.14999847407452621"/>
        <bgColor indexed="64"/>
      </patternFill>
    </fill>
  </fills>
  <borders count="20">
    <border>
      <left/>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bottom style="thin">
        <color indexed="64"/>
      </bottom>
      <diagonal/>
    </border>
    <border>
      <left/>
      <right/>
      <top/>
      <bottom style="thin">
        <color indexed="64"/>
      </bottom>
      <diagonal/>
    </border>
  </borders>
  <cellStyleXfs count="2">
    <xf numFmtId="0" fontId="0" fillId="0" borderId="0">
      <alignment vertical="center"/>
    </xf>
    <xf numFmtId="38" fontId="2" fillId="0" borderId="0" applyFont="0" applyFill="0" applyBorder="0" applyAlignment="0" applyProtection="0">
      <alignment vertical="center"/>
    </xf>
  </cellStyleXfs>
  <cellXfs count="165">
    <xf numFmtId="0" fontId="0" fillId="0" borderId="0" xfId="0">
      <alignment vertical="center"/>
    </xf>
    <xf numFmtId="0" fontId="5" fillId="0" borderId="0" xfId="0" applyFont="1">
      <alignment vertical="center"/>
    </xf>
    <xf numFmtId="0" fontId="6" fillId="0" borderId="0" xfId="0" applyFont="1">
      <alignment vertical="center"/>
    </xf>
    <xf numFmtId="176" fontId="6" fillId="0" borderId="0" xfId="0" applyNumberFormat="1" applyFont="1">
      <alignment vertical="center"/>
    </xf>
    <xf numFmtId="0" fontId="0" fillId="2" borderId="1" xfId="0" applyFill="1" applyBorder="1">
      <alignment vertical="center"/>
    </xf>
    <xf numFmtId="0" fontId="0" fillId="0" borderId="0" xfId="0" applyAlignment="1">
      <alignment horizontal="center" vertical="center"/>
    </xf>
    <xf numFmtId="176" fontId="0" fillId="0" borderId="0" xfId="0" applyNumberFormat="1">
      <alignment vertical="center"/>
    </xf>
    <xf numFmtId="176" fontId="6" fillId="0" borderId="0" xfId="0" applyNumberFormat="1" applyFont="1" applyAlignment="1">
      <alignment horizontal="right" vertical="center"/>
    </xf>
    <xf numFmtId="177" fontId="6" fillId="3" borderId="2" xfId="0" applyNumberFormat="1" applyFont="1" applyFill="1" applyBorder="1" applyProtection="1">
      <alignment vertical="center"/>
      <protection locked="0"/>
    </xf>
    <xf numFmtId="176" fontId="6" fillId="3" borderId="2" xfId="0" applyNumberFormat="1" applyFont="1" applyFill="1" applyBorder="1" applyProtection="1">
      <alignment vertical="center"/>
      <protection locked="0"/>
    </xf>
    <xf numFmtId="0" fontId="0" fillId="2" borderId="0" xfId="0" applyFill="1">
      <alignment vertical="center"/>
    </xf>
    <xf numFmtId="0" fontId="7" fillId="2" borderId="0" xfId="0" applyFont="1" applyFill="1">
      <alignment vertical="center"/>
    </xf>
    <xf numFmtId="0" fontId="7" fillId="2" borderId="0" xfId="0" applyFont="1" applyFill="1" applyAlignment="1">
      <alignment horizontal="center" vertical="center"/>
    </xf>
    <xf numFmtId="176" fontId="7" fillId="2" borderId="0" xfId="0" applyNumberFormat="1" applyFont="1" applyFill="1">
      <alignment vertical="center"/>
    </xf>
    <xf numFmtId="177" fontId="6" fillId="0" borderId="0" xfId="0" applyNumberFormat="1" applyFont="1" applyProtection="1">
      <alignment vertical="center"/>
      <protection locked="0"/>
    </xf>
    <xf numFmtId="176" fontId="6" fillId="0" borderId="0" xfId="0" applyNumberFormat="1" applyFont="1" applyProtection="1">
      <alignment vertical="center"/>
      <protection locked="0"/>
    </xf>
    <xf numFmtId="0" fontId="8" fillId="0" borderId="0" xfId="0" applyFont="1">
      <alignment vertical="center"/>
    </xf>
    <xf numFmtId="178" fontId="9" fillId="0" borderId="2" xfId="0" applyNumberFormat="1" applyFont="1" applyBorder="1" applyAlignment="1">
      <alignment horizontal="center" vertical="center"/>
    </xf>
    <xf numFmtId="0" fontId="7" fillId="0" borderId="0" xfId="0" applyFont="1">
      <alignment vertical="center"/>
    </xf>
    <xf numFmtId="176" fontId="7" fillId="0" borderId="0" xfId="0" applyNumberFormat="1" applyFont="1">
      <alignment vertical="center"/>
    </xf>
    <xf numFmtId="177" fontId="6" fillId="0" borderId="0" xfId="0" applyNumberFormat="1" applyFont="1">
      <alignment vertical="center"/>
    </xf>
    <xf numFmtId="0" fontId="10" fillId="0" borderId="0" xfId="0" applyFont="1">
      <alignment vertical="center"/>
    </xf>
    <xf numFmtId="0" fontId="10" fillId="0" borderId="0" xfId="0" applyFont="1" applyAlignment="1">
      <alignment horizontal="center" vertical="center"/>
    </xf>
    <xf numFmtId="176" fontId="10" fillId="0" borderId="0" xfId="0" applyNumberFormat="1" applyFont="1">
      <alignment vertical="center"/>
    </xf>
    <xf numFmtId="176" fontId="9" fillId="0" borderId="2" xfId="0" applyNumberFormat="1" applyFont="1" applyBorder="1" applyAlignment="1">
      <alignment horizontal="center" vertical="center"/>
    </xf>
    <xf numFmtId="176" fontId="6" fillId="0" borderId="0" xfId="0" applyNumberFormat="1" applyFont="1" applyAlignment="1">
      <alignment horizontal="left" vertical="center"/>
    </xf>
    <xf numFmtId="0" fontId="7" fillId="0" borderId="0" xfId="0" applyFont="1" applyAlignment="1">
      <alignment horizontal="center" vertical="center"/>
    </xf>
    <xf numFmtId="0" fontId="12" fillId="0" borderId="0" xfId="0" applyFont="1">
      <alignment vertical="center"/>
    </xf>
    <xf numFmtId="0" fontId="0" fillId="4" borderId="0" xfId="0" applyFill="1">
      <alignment vertical="center"/>
    </xf>
    <xf numFmtId="0" fontId="13" fillId="0" borderId="0" xfId="0" applyFont="1">
      <alignment vertical="center"/>
    </xf>
    <xf numFmtId="0" fontId="4" fillId="0" borderId="0" xfId="0" applyFont="1">
      <alignment vertical="center"/>
    </xf>
    <xf numFmtId="176" fontId="9" fillId="3" borderId="2" xfId="1" applyNumberFormat="1" applyFont="1" applyFill="1" applyBorder="1" applyAlignment="1" applyProtection="1">
      <alignment vertical="center"/>
      <protection locked="0"/>
    </xf>
    <xf numFmtId="179" fontId="0" fillId="0" borderId="2" xfId="0" applyNumberFormat="1" applyBorder="1">
      <alignment vertical="center"/>
    </xf>
    <xf numFmtId="0" fontId="14" fillId="0" borderId="0" xfId="0" applyFont="1">
      <alignment vertical="center"/>
    </xf>
    <xf numFmtId="0" fontId="14" fillId="0" borderId="0" xfId="0" applyFont="1" applyAlignment="1">
      <alignment horizontal="center" vertical="center"/>
    </xf>
    <xf numFmtId="179" fontId="6" fillId="3" borderId="2" xfId="0" applyNumberFormat="1" applyFont="1" applyFill="1" applyBorder="1" applyProtection="1">
      <alignment vertical="center"/>
      <protection locked="0"/>
    </xf>
    <xf numFmtId="179" fontId="0" fillId="0" borderId="0" xfId="0" applyNumberFormat="1">
      <alignment vertical="center"/>
    </xf>
    <xf numFmtId="180" fontId="14" fillId="0" borderId="0" xfId="0" applyNumberFormat="1" applyFont="1">
      <alignment vertical="center"/>
    </xf>
    <xf numFmtId="9" fontId="14" fillId="0" borderId="0" xfId="0" applyNumberFormat="1" applyFont="1">
      <alignment vertical="center"/>
    </xf>
    <xf numFmtId="9" fontId="0" fillId="0" borderId="0" xfId="0" applyNumberFormat="1">
      <alignment vertical="center"/>
    </xf>
    <xf numFmtId="0" fontId="6" fillId="0" borderId="0" xfId="0" applyFont="1" applyAlignment="1">
      <alignment horizontal="right" vertical="center"/>
    </xf>
    <xf numFmtId="179" fontId="6" fillId="0" borderId="2" xfId="0" applyNumberFormat="1" applyFont="1" applyBorder="1">
      <alignment vertical="center"/>
    </xf>
    <xf numFmtId="176" fontId="9" fillId="0" borderId="0" xfId="0" applyNumberFormat="1" applyFont="1" applyAlignment="1">
      <alignment horizontal="center" vertical="center"/>
    </xf>
    <xf numFmtId="179" fontId="0" fillId="0" borderId="6" xfId="0" applyNumberFormat="1" applyBorder="1">
      <alignment vertical="center"/>
    </xf>
    <xf numFmtId="176" fontId="0" fillId="0" borderId="7" xfId="0" applyNumberFormat="1" applyBorder="1">
      <alignment vertical="center"/>
    </xf>
    <xf numFmtId="176" fontId="0" fillId="0" borderId="8" xfId="0" applyNumberFormat="1" applyBorder="1">
      <alignment vertical="center"/>
    </xf>
    <xf numFmtId="176" fontId="6" fillId="3" borderId="2" xfId="0" applyNumberFormat="1" applyFont="1" applyFill="1" applyBorder="1" applyAlignment="1" applyProtection="1">
      <alignment horizontal="center" vertical="center"/>
      <protection locked="0"/>
    </xf>
    <xf numFmtId="176" fontId="0" fillId="0" borderId="2" xfId="0" applyNumberFormat="1" applyBorder="1">
      <alignment vertical="center"/>
    </xf>
    <xf numFmtId="176" fontId="9" fillId="0" borderId="9" xfId="0" applyNumberFormat="1" applyFont="1" applyBorder="1" applyAlignment="1">
      <alignment horizontal="center" vertical="center"/>
    </xf>
    <xf numFmtId="176" fontId="0" fillId="0" borderId="10" xfId="0" applyNumberFormat="1" applyBorder="1">
      <alignment vertical="center"/>
    </xf>
    <xf numFmtId="0" fontId="4" fillId="5" borderId="0" xfId="0" applyFont="1" applyFill="1" applyAlignment="1">
      <alignment horizontal="center" vertical="center"/>
    </xf>
    <xf numFmtId="176" fontId="9" fillId="0" borderId="3" xfId="0" applyNumberFormat="1" applyFont="1" applyBorder="1" applyAlignment="1">
      <alignment horizontal="center" vertical="center"/>
    </xf>
    <xf numFmtId="176" fontId="9" fillId="3" borderId="6" xfId="0" applyNumberFormat="1" applyFont="1" applyFill="1" applyBorder="1" applyAlignment="1" applyProtection="1">
      <alignment horizontal="center" vertical="center"/>
      <protection locked="0"/>
    </xf>
    <xf numFmtId="176" fontId="0" fillId="0" borderId="5" xfId="0" applyNumberFormat="1" applyBorder="1">
      <alignment vertical="center"/>
    </xf>
    <xf numFmtId="176" fontId="9" fillId="6" borderId="2" xfId="0" applyNumberFormat="1" applyFont="1" applyFill="1" applyBorder="1" applyAlignment="1">
      <alignment horizontal="center" vertical="center"/>
    </xf>
    <xf numFmtId="176" fontId="0" fillId="6" borderId="2" xfId="0" applyNumberFormat="1" applyFill="1" applyBorder="1">
      <alignment vertical="center"/>
    </xf>
    <xf numFmtId="181" fontId="9" fillId="0" borderId="2" xfId="0" applyNumberFormat="1" applyFont="1" applyBorder="1" applyAlignment="1">
      <alignment horizontal="center" vertical="center"/>
    </xf>
    <xf numFmtId="176" fontId="9" fillId="7" borderId="2" xfId="0" applyNumberFormat="1" applyFont="1" applyFill="1" applyBorder="1" applyAlignment="1">
      <alignment horizontal="center" vertical="center"/>
    </xf>
    <xf numFmtId="0" fontId="15" fillId="0" borderId="0" xfId="0" applyFont="1">
      <alignment vertical="center"/>
    </xf>
    <xf numFmtId="182" fontId="9" fillId="0" borderId="2" xfId="0" applyNumberFormat="1" applyFont="1" applyBorder="1" applyAlignment="1">
      <alignment horizontal="center" vertical="center"/>
    </xf>
    <xf numFmtId="183" fontId="9" fillId="0" borderId="2" xfId="0" applyNumberFormat="1" applyFont="1" applyBorder="1" applyAlignment="1">
      <alignment horizontal="center" vertical="center"/>
    </xf>
    <xf numFmtId="176" fontId="13" fillId="0" borderId="0" xfId="0" applyNumberFormat="1" applyFont="1">
      <alignment vertical="center"/>
    </xf>
    <xf numFmtId="0" fontId="6" fillId="0" borderId="0" xfId="0" applyFont="1" applyAlignment="1">
      <alignment vertical="center" shrinkToFit="1"/>
    </xf>
    <xf numFmtId="0" fontId="4" fillId="8" borderId="0" xfId="0" applyFont="1" applyFill="1" applyAlignment="1">
      <alignment horizontal="center" vertical="center"/>
    </xf>
    <xf numFmtId="0" fontId="3" fillId="0" borderId="0" xfId="0" applyFont="1">
      <alignment vertical="center"/>
    </xf>
    <xf numFmtId="0" fontId="6" fillId="0" borderId="0" xfId="0" applyFont="1" applyAlignment="1">
      <alignment horizontal="left" vertical="top" wrapText="1" indent="1"/>
    </xf>
    <xf numFmtId="176" fontId="6" fillId="3" borderId="2" xfId="0" applyNumberFormat="1" applyFont="1" applyFill="1" applyBorder="1" applyAlignment="1" applyProtection="1">
      <alignment horizontal="center" vertical="center" shrinkToFit="1"/>
      <protection locked="0"/>
    </xf>
    <xf numFmtId="0" fontId="4" fillId="0" borderId="0" xfId="0" applyFont="1" applyAlignment="1">
      <alignment horizontal="center" vertical="center"/>
    </xf>
    <xf numFmtId="0" fontId="15" fillId="9" borderId="0" xfId="0" applyFont="1" applyFill="1">
      <alignment vertical="center"/>
    </xf>
    <xf numFmtId="0" fontId="6" fillId="9" borderId="0" xfId="0" applyFont="1" applyFill="1">
      <alignment vertical="center"/>
    </xf>
    <xf numFmtId="176" fontId="6" fillId="9" borderId="0" xfId="0" applyNumberFormat="1" applyFont="1" applyFill="1">
      <alignment vertical="center"/>
    </xf>
    <xf numFmtId="176" fontId="6" fillId="9" borderId="0" xfId="0" applyNumberFormat="1" applyFont="1" applyFill="1" applyAlignment="1">
      <alignment horizontal="center" vertical="center"/>
    </xf>
    <xf numFmtId="176" fontId="6" fillId="9" borderId="2" xfId="0" applyNumberFormat="1" applyFont="1" applyFill="1" applyBorder="1" applyAlignment="1">
      <alignment horizontal="center" vertical="center"/>
    </xf>
    <xf numFmtId="0" fontId="0" fillId="9" borderId="0" xfId="0" applyFill="1">
      <alignment vertical="center"/>
    </xf>
    <xf numFmtId="176" fontId="6" fillId="0" borderId="2" xfId="0" applyNumberFormat="1" applyFont="1" applyBorder="1" applyAlignment="1">
      <alignment horizontal="center" vertical="center"/>
    </xf>
    <xf numFmtId="0" fontId="9" fillId="0" borderId="0" xfId="0" applyFont="1">
      <alignment vertical="center"/>
    </xf>
    <xf numFmtId="0" fontId="0" fillId="9" borderId="2" xfId="0" applyFill="1" applyBorder="1" applyAlignment="1">
      <alignment horizontal="center" vertical="center"/>
    </xf>
    <xf numFmtId="184" fontId="9" fillId="0" borderId="2" xfId="0" applyNumberFormat="1" applyFont="1" applyBorder="1" applyAlignment="1">
      <alignment horizontal="center" vertical="center"/>
    </xf>
    <xf numFmtId="185" fontId="0" fillId="0" borderId="2" xfId="0" applyNumberFormat="1" applyBorder="1" applyAlignment="1">
      <alignment horizontal="center" vertical="center"/>
    </xf>
    <xf numFmtId="176" fontId="0" fillId="0" borderId="2" xfId="0" applyNumberFormat="1" applyBorder="1" applyAlignment="1">
      <alignment horizontal="center" vertical="center"/>
    </xf>
    <xf numFmtId="0" fontId="0" fillId="0" borderId="2" xfId="0" applyBorder="1" applyAlignment="1">
      <alignment horizontal="center" vertical="center"/>
    </xf>
    <xf numFmtId="0" fontId="8" fillId="0" borderId="2" xfId="0" applyFont="1" applyBorder="1" applyAlignment="1">
      <alignment horizontal="center" vertical="center"/>
    </xf>
    <xf numFmtId="186" fontId="9" fillId="0" borderId="2" xfId="0" applyNumberFormat="1" applyFont="1" applyBorder="1" applyAlignment="1">
      <alignment horizontal="center" vertical="center"/>
    </xf>
    <xf numFmtId="183" fontId="6" fillId="0" borderId="2" xfId="0" applyNumberFormat="1" applyFont="1" applyBorder="1" applyAlignment="1">
      <alignment horizontal="center" vertical="center"/>
    </xf>
    <xf numFmtId="176" fontId="6" fillId="0" borderId="12" xfId="0" applyNumberFormat="1" applyFont="1" applyBorder="1" applyAlignment="1">
      <alignment horizontal="center" vertical="center"/>
    </xf>
    <xf numFmtId="176" fontId="6" fillId="0" borderId="3" xfId="0" applyNumberFormat="1" applyFont="1" applyBorder="1" applyAlignment="1">
      <alignment horizontal="center" vertical="center"/>
    </xf>
    <xf numFmtId="176" fontId="6" fillId="0" borderId="13" xfId="0" applyNumberFormat="1" applyFont="1" applyBorder="1" applyAlignment="1">
      <alignment horizontal="center" vertical="center"/>
    </xf>
    <xf numFmtId="176" fontId="9" fillId="3" borderId="2" xfId="0" applyNumberFormat="1" applyFont="1" applyFill="1" applyBorder="1" applyAlignment="1" applyProtection="1">
      <alignment horizontal="center" vertical="center"/>
      <protection locked="0"/>
    </xf>
    <xf numFmtId="0" fontId="6" fillId="0" borderId="0" xfId="0" applyFont="1" applyAlignment="1">
      <alignment horizontal="left" vertical="center" indent="1"/>
    </xf>
    <xf numFmtId="187" fontId="9" fillId="0" borderId="2" xfId="0" applyNumberFormat="1" applyFont="1" applyBorder="1" applyAlignment="1">
      <alignment horizontal="center" vertical="center"/>
    </xf>
    <xf numFmtId="188" fontId="9" fillId="0" borderId="2" xfId="0" applyNumberFormat="1" applyFont="1" applyBorder="1" applyAlignment="1">
      <alignment horizontal="center" vertical="center"/>
    </xf>
    <xf numFmtId="189" fontId="9" fillId="0" borderId="2" xfId="0" applyNumberFormat="1" applyFont="1" applyBorder="1" applyAlignment="1">
      <alignment horizontal="center" vertical="center"/>
    </xf>
    <xf numFmtId="187" fontId="6" fillId="0" borderId="2" xfId="0" applyNumberFormat="1" applyFont="1" applyBorder="1" applyAlignment="1">
      <alignment horizontal="center" vertical="center"/>
    </xf>
    <xf numFmtId="190" fontId="6" fillId="0" borderId="2" xfId="0" applyNumberFormat="1" applyFont="1" applyBorder="1" applyAlignment="1">
      <alignment horizontal="center" vertical="center"/>
    </xf>
    <xf numFmtId="185" fontId="0" fillId="7" borderId="2" xfId="0" applyNumberFormat="1" applyFill="1" applyBorder="1" applyAlignment="1">
      <alignment horizontal="center" vertical="center"/>
    </xf>
    <xf numFmtId="191" fontId="6" fillId="0" borderId="2" xfId="0" applyNumberFormat="1" applyFont="1" applyBorder="1" applyAlignment="1">
      <alignment horizontal="center" vertical="center"/>
    </xf>
    <xf numFmtId="0" fontId="17" fillId="0" borderId="0" xfId="0" applyFont="1">
      <alignment vertical="center"/>
    </xf>
    <xf numFmtId="176" fontId="5" fillId="0" borderId="0" xfId="0" applyNumberFormat="1" applyFont="1">
      <alignment vertical="center"/>
    </xf>
    <xf numFmtId="192" fontId="6" fillId="0" borderId="2" xfId="0" applyNumberFormat="1" applyFont="1" applyBorder="1" applyAlignment="1">
      <alignment horizontal="center" vertical="center"/>
    </xf>
    <xf numFmtId="0" fontId="18" fillId="0" borderId="2" xfId="0" applyFont="1" applyBorder="1" applyAlignment="1">
      <alignment horizontal="center" vertical="center"/>
    </xf>
    <xf numFmtId="176" fontId="17" fillId="0" borderId="0" xfId="0" applyNumberFormat="1" applyFont="1">
      <alignment vertical="center"/>
    </xf>
    <xf numFmtId="176" fontId="6" fillId="3" borderId="6" xfId="0" applyNumberFormat="1" applyFont="1" applyFill="1" applyBorder="1" applyAlignment="1" applyProtection="1">
      <alignment horizontal="center" vertical="center"/>
      <protection locked="0"/>
    </xf>
    <xf numFmtId="176" fontId="6" fillId="3" borderId="14" xfId="0" applyNumberFormat="1" applyFont="1" applyFill="1" applyBorder="1" applyAlignment="1" applyProtection="1">
      <alignment horizontal="center" vertical="center"/>
      <protection locked="0"/>
    </xf>
    <xf numFmtId="176" fontId="6" fillId="3" borderId="15" xfId="0" applyNumberFormat="1" applyFont="1" applyFill="1" applyBorder="1" applyAlignment="1" applyProtection="1">
      <alignment horizontal="center" vertical="center"/>
      <protection locked="0"/>
    </xf>
    <xf numFmtId="0" fontId="16" fillId="0" borderId="0" xfId="0" applyFont="1">
      <alignment vertical="center"/>
    </xf>
    <xf numFmtId="0" fontId="3" fillId="0" borderId="0" xfId="0" applyFont="1" applyAlignment="1">
      <alignment horizontal="center" vertical="center"/>
    </xf>
    <xf numFmtId="176" fontId="3" fillId="0" borderId="0" xfId="0" applyNumberFormat="1" applyFont="1">
      <alignment vertical="center"/>
    </xf>
    <xf numFmtId="176" fontId="0" fillId="0" borderId="19" xfId="0" applyNumberFormat="1" applyBorder="1">
      <alignment vertical="center"/>
    </xf>
    <xf numFmtId="0" fontId="19" fillId="0" borderId="0" xfId="0" applyFont="1">
      <alignment vertical="center"/>
    </xf>
    <xf numFmtId="176" fontId="19" fillId="0" borderId="0" xfId="0" applyNumberFormat="1" applyFont="1">
      <alignment vertical="center"/>
    </xf>
    <xf numFmtId="176" fontId="6" fillId="2" borderId="0" xfId="0" applyNumberFormat="1" applyFont="1" applyFill="1">
      <alignment vertical="center"/>
    </xf>
    <xf numFmtId="0" fontId="6" fillId="2" borderId="0" xfId="0" applyFont="1" applyFill="1">
      <alignment vertical="center"/>
    </xf>
    <xf numFmtId="0" fontId="0" fillId="0" borderId="7" xfId="0" applyBorder="1" applyAlignment="1">
      <alignment horizontal="center" vertical="center"/>
    </xf>
    <xf numFmtId="0" fontId="0" fillId="0" borderId="8" xfId="0" applyBorder="1" applyAlignment="1">
      <alignment horizontal="center" vertical="center"/>
    </xf>
    <xf numFmtId="0" fontId="13" fillId="0" borderId="0" xfId="0" applyFont="1" applyAlignment="1">
      <alignment horizontal="right" vertical="center"/>
    </xf>
    <xf numFmtId="0" fontId="6" fillId="3" borderId="2" xfId="0" applyFont="1" applyFill="1" applyBorder="1" applyAlignment="1" applyProtection="1">
      <alignment vertical="center" shrinkToFit="1"/>
      <protection locked="0"/>
    </xf>
    <xf numFmtId="177" fontId="6" fillId="3" borderId="3" xfId="0" applyNumberFormat="1" applyFont="1" applyFill="1" applyBorder="1" applyAlignment="1" applyProtection="1">
      <alignment horizontal="left" vertical="center"/>
      <protection locked="0"/>
    </xf>
    <xf numFmtId="177" fontId="6" fillId="3" borderId="4" xfId="0" applyNumberFormat="1" applyFont="1" applyFill="1" applyBorder="1" applyAlignment="1" applyProtection="1">
      <alignment horizontal="left" vertical="center"/>
      <protection locked="0"/>
    </xf>
    <xf numFmtId="177" fontId="6" fillId="3" borderId="5" xfId="0" applyNumberFormat="1" applyFont="1" applyFill="1" applyBorder="1" applyAlignment="1" applyProtection="1">
      <alignment horizontal="left" vertical="center"/>
      <protection locked="0"/>
    </xf>
    <xf numFmtId="0" fontId="6" fillId="9" borderId="0" xfId="0" applyFont="1" applyFill="1" applyAlignment="1">
      <alignment horizontal="left" vertical="center" wrapText="1"/>
    </xf>
    <xf numFmtId="176" fontId="6" fillId="3" borderId="3" xfId="0" applyNumberFormat="1" applyFont="1" applyFill="1" applyBorder="1" applyAlignment="1" applyProtection="1">
      <alignment vertical="center" shrinkToFit="1"/>
      <protection locked="0"/>
    </xf>
    <xf numFmtId="176" fontId="6" fillId="3" borderId="4" xfId="0" applyNumberFormat="1" applyFont="1" applyFill="1" applyBorder="1" applyAlignment="1" applyProtection="1">
      <alignment vertical="center" shrinkToFit="1"/>
      <protection locked="0"/>
    </xf>
    <xf numFmtId="176" fontId="6" fillId="3" borderId="5" xfId="0" applyNumberFormat="1" applyFont="1" applyFill="1" applyBorder="1" applyAlignment="1" applyProtection="1">
      <alignment vertical="center" shrinkToFit="1"/>
      <protection locked="0"/>
    </xf>
    <xf numFmtId="0" fontId="6" fillId="0" borderId="0" xfId="0" applyFont="1" applyAlignment="1">
      <alignment horizontal="left" vertical="center" wrapText="1"/>
    </xf>
    <xf numFmtId="176" fontId="6" fillId="3" borderId="3" xfId="0" applyNumberFormat="1" applyFont="1" applyFill="1" applyBorder="1" applyAlignment="1" applyProtection="1">
      <alignment horizontal="left" vertical="center" shrinkToFit="1"/>
      <protection locked="0"/>
    </xf>
    <xf numFmtId="176" fontId="6" fillId="3" borderId="4" xfId="0" applyNumberFormat="1" applyFont="1" applyFill="1" applyBorder="1" applyAlignment="1" applyProtection="1">
      <alignment horizontal="left" vertical="center" shrinkToFit="1"/>
      <protection locked="0"/>
    </xf>
    <xf numFmtId="176" fontId="6" fillId="3" borderId="5" xfId="0" applyNumberFormat="1" applyFont="1" applyFill="1" applyBorder="1" applyAlignment="1" applyProtection="1">
      <alignment horizontal="left" vertical="center" shrinkToFit="1"/>
      <protection locked="0"/>
    </xf>
    <xf numFmtId="176" fontId="6" fillId="0" borderId="2" xfId="0" applyNumberFormat="1" applyFont="1" applyBorder="1" applyAlignment="1">
      <alignment horizontal="left" vertical="top" wrapText="1"/>
    </xf>
    <xf numFmtId="176" fontId="6" fillId="0" borderId="2" xfId="0" applyNumberFormat="1" applyFont="1" applyBorder="1" applyAlignment="1">
      <alignment horizontal="left" vertical="top"/>
    </xf>
    <xf numFmtId="176" fontId="6" fillId="0" borderId="2" xfId="0" applyNumberFormat="1" applyFont="1" applyBorder="1" applyAlignment="1">
      <alignment vertical="top"/>
    </xf>
    <xf numFmtId="176" fontId="6" fillId="0" borderId="2" xfId="0" applyNumberFormat="1" applyFont="1" applyBorder="1" applyAlignment="1">
      <alignment vertical="top" wrapText="1"/>
    </xf>
    <xf numFmtId="176" fontId="6" fillId="3" borderId="3" xfId="0" applyNumberFormat="1" applyFont="1" applyFill="1" applyBorder="1" applyAlignment="1" applyProtection="1">
      <alignment horizontal="left" vertical="center"/>
      <protection locked="0"/>
    </xf>
    <xf numFmtId="176" fontId="6" fillId="3" borderId="4" xfId="0" applyNumberFormat="1" applyFont="1" applyFill="1" applyBorder="1" applyAlignment="1" applyProtection="1">
      <alignment horizontal="left" vertical="center"/>
      <protection locked="0"/>
    </xf>
    <xf numFmtId="176" fontId="6" fillId="3" borderId="5" xfId="0" applyNumberFormat="1" applyFont="1" applyFill="1" applyBorder="1" applyAlignment="1" applyProtection="1">
      <alignment horizontal="left" vertical="center"/>
      <protection locked="0"/>
    </xf>
    <xf numFmtId="176" fontId="6" fillId="3" borderId="3" xfId="0" applyNumberFormat="1" applyFont="1" applyFill="1" applyBorder="1" applyAlignment="1" applyProtection="1">
      <alignment vertical="center" wrapText="1"/>
      <protection locked="0"/>
    </xf>
    <xf numFmtId="176" fontId="6" fillId="3" borderId="4" xfId="0" applyNumberFormat="1" applyFont="1" applyFill="1" applyBorder="1" applyAlignment="1" applyProtection="1">
      <alignment vertical="center" wrapText="1"/>
      <protection locked="0"/>
    </xf>
    <xf numFmtId="176" fontId="6" fillId="3" borderId="5" xfId="0" applyNumberFormat="1" applyFont="1" applyFill="1" applyBorder="1" applyAlignment="1" applyProtection="1">
      <alignment vertical="center" wrapText="1"/>
      <protection locked="0"/>
    </xf>
    <xf numFmtId="176" fontId="0" fillId="0" borderId="12" xfId="0" applyNumberFormat="1" applyBorder="1">
      <alignment vertical="center"/>
    </xf>
    <xf numFmtId="176" fontId="0" fillId="0" borderId="17" xfId="0" applyNumberFormat="1" applyBorder="1">
      <alignment vertical="center"/>
    </xf>
    <xf numFmtId="176" fontId="0" fillId="0" borderId="13" xfId="0" applyNumberFormat="1" applyBorder="1">
      <alignment vertical="center"/>
    </xf>
    <xf numFmtId="176" fontId="0" fillId="0" borderId="12" xfId="0" applyNumberFormat="1" applyBorder="1" applyAlignment="1">
      <alignment horizontal="center" vertical="center"/>
    </xf>
    <xf numFmtId="176" fontId="0" fillId="0" borderId="17" xfId="0" applyNumberFormat="1" applyBorder="1" applyAlignment="1">
      <alignment horizontal="center" vertical="center"/>
    </xf>
    <xf numFmtId="176" fontId="0" fillId="0" borderId="13" xfId="0" applyNumberFormat="1" applyBorder="1" applyAlignment="1">
      <alignment horizontal="center" vertical="center"/>
    </xf>
    <xf numFmtId="176" fontId="3" fillId="0" borderId="12" xfId="0" applyNumberFormat="1" applyFont="1" applyBorder="1" applyAlignment="1">
      <alignment horizontal="center" vertical="center"/>
    </xf>
    <xf numFmtId="176" fontId="3" fillId="0" borderId="17" xfId="0" applyNumberFormat="1" applyFont="1" applyBorder="1" applyAlignment="1">
      <alignment horizontal="center" vertical="center"/>
    </xf>
    <xf numFmtId="176" fontId="3" fillId="0" borderId="13" xfId="0" applyNumberFormat="1" applyFont="1" applyBorder="1" applyAlignment="1">
      <alignment horizontal="center" vertical="center"/>
    </xf>
    <xf numFmtId="176" fontId="0" fillId="0" borderId="16" xfId="0" applyNumberFormat="1" applyBorder="1" applyAlignment="1">
      <alignment horizontal="center" vertical="center"/>
    </xf>
    <xf numFmtId="176" fontId="0" fillId="0" borderId="11" xfId="0" applyNumberFormat="1" applyBorder="1" applyAlignment="1">
      <alignment horizontal="center" vertical="center"/>
    </xf>
    <xf numFmtId="176" fontId="0" fillId="0" borderId="18" xfId="0" applyNumberFormat="1" applyBorder="1" applyAlignment="1">
      <alignment horizontal="center" vertical="center"/>
    </xf>
    <xf numFmtId="0" fontId="20" fillId="0" borderId="0" xfId="0" applyFont="1" applyAlignment="1">
      <alignment horizontal="center" vertical="center"/>
    </xf>
    <xf numFmtId="0" fontId="21" fillId="0" borderId="0" xfId="0" applyFont="1" applyAlignment="1">
      <alignment horizontal="center" vertical="center"/>
    </xf>
    <xf numFmtId="0" fontId="6" fillId="0" borderId="0" xfId="0" applyFont="1" applyAlignment="1">
      <alignment horizontal="center" vertical="center"/>
    </xf>
    <xf numFmtId="0" fontId="0" fillId="0" borderId="0" xfId="0" quotePrefix="1">
      <alignment vertical="center"/>
    </xf>
    <xf numFmtId="0" fontId="13" fillId="0" borderId="0" xfId="0" applyFont="1" applyAlignment="1">
      <alignment horizontal="left" vertical="center"/>
    </xf>
    <xf numFmtId="0" fontId="18" fillId="0" borderId="0" xfId="0" applyFont="1">
      <alignment vertical="center"/>
    </xf>
    <xf numFmtId="0" fontId="13" fillId="0" borderId="0" xfId="0" applyFont="1" applyAlignment="1">
      <alignment vertical="center" shrinkToFit="1"/>
    </xf>
    <xf numFmtId="0" fontId="13" fillId="0" borderId="11" xfId="0" applyFont="1" applyBorder="1" applyAlignment="1">
      <alignment vertical="center" shrinkToFit="1"/>
    </xf>
    <xf numFmtId="0" fontId="13" fillId="0" borderId="0" xfId="0" applyFont="1" applyAlignment="1">
      <alignment horizontal="left" vertical="center" indent="2"/>
    </xf>
    <xf numFmtId="176" fontId="13" fillId="3" borderId="2" xfId="0" applyNumberFormat="1" applyFont="1" applyFill="1" applyBorder="1" applyAlignment="1" applyProtection="1">
      <alignment horizontal="center" vertical="center"/>
      <protection locked="0"/>
    </xf>
    <xf numFmtId="0" fontId="22" fillId="0" borderId="0" xfId="0" applyFont="1">
      <alignment vertical="center"/>
    </xf>
    <xf numFmtId="0" fontId="13" fillId="0" borderId="0" xfId="0" applyFont="1" applyAlignment="1">
      <alignment horizontal="left" vertical="top" wrapText="1" indent="1"/>
    </xf>
    <xf numFmtId="0" fontId="13" fillId="0" borderId="0" xfId="0" applyFont="1" applyAlignment="1">
      <alignment horizontal="left" vertical="top"/>
    </xf>
    <xf numFmtId="0" fontId="13" fillId="0" borderId="0" xfId="0" applyFont="1" applyAlignment="1">
      <alignment horizontal="left" vertical="top" wrapText="1" indent="1"/>
    </xf>
    <xf numFmtId="176" fontId="13" fillId="3" borderId="2" xfId="0" applyNumberFormat="1" applyFont="1" applyFill="1" applyBorder="1" applyAlignment="1" applyProtection="1">
      <alignment horizontal="center" vertical="center" shrinkToFit="1"/>
      <protection locked="0"/>
    </xf>
    <xf numFmtId="0" fontId="13" fillId="0" borderId="0" xfId="0" applyFont="1" applyAlignment="1">
      <alignment horizontal="left" vertical="top" wrapText="1"/>
    </xf>
  </cellXfs>
  <cellStyles count="2">
    <cellStyle name="桁区切り" xfId="1" builtinId="6"/>
    <cellStyle name="標準" xfId="0" builtinId="0"/>
  </cellStyles>
  <dxfs count="7">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C000"/>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899B89-5337-4BA7-B5E1-D3600A0402FB}">
  <sheetPr>
    <pageSetUpPr fitToPage="1"/>
  </sheetPr>
  <dimension ref="B1:AC545"/>
  <sheetViews>
    <sheetView tabSelected="1" view="pageBreakPreview" zoomScaleNormal="100" zoomScaleSheetLayoutView="100" workbookViewId="0">
      <selection activeCell="F2" sqref="F2"/>
    </sheetView>
  </sheetViews>
  <sheetFormatPr defaultRowHeight="18" x14ac:dyDescent="0.55000000000000004"/>
  <cols>
    <col min="1" max="1" width="2.4140625" customWidth="1"/>
    <col min="2" max="2" width="13" hidden="1" customWidth="1"/>
    <col min="3" max="3" width="6.5" customWidth="1"/>
    <col min="4" max="4" width="14" customWidth="1"/>
    <col min="5" max="5" width="16.58203125" style="6" customWidth="1"/>
    <col min="6" max="6" width="11.33203125" customWidth="1"/>
    <col min="7" max="7" width="11.5" bestFit="1" customWidth="1"/>
    <col min="8" max="9" width="10.33203125" bestFit="1" customWidth="1"/>
    <col min="10" max="10" width="9" customWidth="1"/>
    <col min="12" max="12" width="8.58203125" customWidth="1"/>
    <col min="13" max="13" width="10.25" style="10" hidden="1" customWidth="1"/>
    <col min="14" max="14" width="0" hidden="1" customWidth="1"/>
    <col min="15" max="15" width="17.58203125" style="5" hidden="1" customWidth="1"/>
    <col min="16" max="16" width="9.5" hidden="1" customWidth="1"/>
    <col min="17" max="18" width="0" style="6" hidden="1" customWidth="1"/>
    <col min="19" max="21" width="0" hidden="1" customWidth="1"/>
    <col min="22" max="22" width="12.5" hidden="1" customWidth="1"/>
    <col min="23" max="23" width="0" hidden="1" customWidth="1"/>
    <col min="24" max="24" width="12.5" hidden="1" customWidth="1"/>
    <col min="25" max="25" width="11.33203125" hidden="1" customWidth="1"/>
    <col min="26" max="26" width="12.5" hidden="1" customWidth="1"/>
    <col min="27" max="27" width="10.08203125" hidden="1" customWidth="1"/>
    <col min="28" max="28" width="11.33203125" hidden="1" customWidth="1"/>
    <col min="29" max="29" width="10.08203125" hidden="1" customWidth="1"/>
    <col min="30" max="30" width="0" hidden="1" customWidth="1"/>
    <col min="31" max="31" width="9.08203125" bestFit="1" customWidth="1"/>
    <col min="259" max="259" width="5" customWidth="1"/>
    <col min="266" max="266" width="18.83203125" customWidth="1"/>
    <col min="515" max="515" width="5" customWidth="1"/>
    <col min="522" max="522" width="18.83203125" customWidth="1"/>
    <col min="771" max="771" width="5" customWidth="1"/>
    <col min="778" max="778" width="18.83203125" customWidth="1"/>
    <col min="1027" max="1027" width="5" customWidth="1"/>
    <col min="1034" max="1034" width="18.83203125" customWidth="1"/>
    <col min="1283" max="1283" width="5" customWidth="1"/>
    <col min="1290" max="1290" width="18.83203125" customWidth="1"/>
    <col min="1539" max="1539" width="5" customWidth="1"/>
    <col min="1546" max="1546" width="18.83203125" customWidth="1"/>
    <col min="1795" max="1795" width="5" customWidth="1"/>
    <col min="1802" max="1802" width="18.83203125" customWidth="1"/>
    <col min="2051" max="2051" width="5" customWidth="1"/>
    <col min="2058" max="2058" width="18.83203125" customWidth="1"/>
    <col min="2307" max="2307" width="5" customWidth="1"/>
    <col min="2314" max="2314" width="18.83203125" customWidth="1"/>
    <col min="2563" max="2563" width="5" customWidth="1"/>
    <col min="2570" max="2570" width="18.83203125" customWidth="1"/>
    <col min="2819" max="2819" width="5" customWidth="1"/>
    <col min="2826" max="2826" width="18.83203125" customWidth="1"/>
    <col min="3075" max="3075" width="5" customWidth="1"/>
    <col min="3082" max="3082" width="18.83203125" customWidth="1"/>
    <col min="3331" max="3331" width="5" customWidth="1"/>
    <col min="3338" max="3338" width="18.83203125" customWidth="1"/>
    <col min="3587" max="3587" width="5" customWidth="1"/>
    <col min="3594" max="3594" width="18.83203125" customWidth="1"/>
    <col min="3843" max="3843" width="5" customWidth="1"/>
    <col min="3850" max="3850" width="18.83203125" customWidth="1"/>
    <col min="4099" max="4099" width="5" customWidth="1"/>
    <col min="4106" max="4106" width="18.83203125" customWidth="1"/>
    <col min="4355" max="4355" width="5" customWidth="1"/>
    <col min="4362" max="4362" width="18.83203125" customWidth="1"/>
    <col min="4611" max="4611" width="5" customWidth="1"/>
    <col min="4618" max="4618" width="18.83203125" customWidth="1"/>
    <col min="4867" max="4867" width="5" customWidth="1"/>
    <col min="4874" max="4874" width="18.83203125" customWidth="1"/>
    <col min="5123" max="5123" width="5" customWidth="1"/>
    <col min="5130" max="5130" width="18.83203125" customWidth="1"/>
    <col min="5379" max="5379" width="5" customWidth="1"/>
    <col min="5386" max="5386" width="18.83203125" customWidth="1"/>
    <col min="5635" max="5635" width="5" customWidth="1"/>
    <col min="5642" max="5642" width="18.83203125" customWidth="1"/>
    <col min="5891" max="5891" width="5" customWidth="1"/>
    <col min="5898" max="5898" width="18.83203125" customWidth="1"/>
    <col min="6147" max="6147" width="5" customWidth="1"/>
    <col min="6154" max="6154" width="18.83203125" customWidth="1"/>
    <col min="6403" max="6403" width="5" customWidth="1"/>
    <col min="6410" max="6410" width="18.83203125" customWidth="1"/>
    <col min="6659" max="6659" width="5" customWidth="1"/>
    <col min="6666" max="6666" width="18.83203125" customWidth="1"/>
    <col min="6915" max="6915" width="5" customWidth="1"/>
    <col min="6922" max="6922" width="18.83203125" customWidth="1"/>
    <col min="7171" max="7171" width="5" customWidth="1"/>
    <col min="7178" max="7178" width="18.83203125" customWidth="1"/>
    <col min="7427" max="7427" width="5" customWidth="1"/>
    <col min="7434" max="7434" width="18.83203125" customWidth="1"/>
    <col min="7683" max="7683" width="5" customWidth="1"/>
    <col min="7690" max="7690" width="18.83203125" customWidth="1"/>
    <col min="7939" max="7939" width="5" customWidth="1"/>
    <col min="7946" max="7946" width="18.83203125" customWidth="1"/>
    <col min="8195" max="8195" width="5" customWidth="1"/>
    <col min="8202" max="8202" width="18.83203125" customWidth="1"/>
    <col min="8451" max="8451" width="5" customWidth="1"/>
    <col min="8458" max="8458" width="18.83203125" customWidth="1"/>
    <col min="8707" max="8707" width="5" customWidth="1"/>
    <col min="8714" max="8714" width="18.83203125" customWidth="1"/>
    <col min="8963" max="8963" width="5" customWidth="1"/>
    <col min="8970" max="8970" width="18.83203125" customWidth="1"/>
    <col min="9219" max="9219" width="5" customWidth="1"/>
    <col min="9226" max="9226" width="18.83203125" customWidth="1"/>
    <col min="9475" max="9475" width="5" customWidth="1"/>
    <col min="9482" max="9482" width="18.83203125" customWidth="1"/>
    <col min="9731" max="9731" width="5" customWidth="1"/>
    <col min="9738" max="9738" width="18.83203125" customWidth="1"/>
    <col min="9987" max="9987" width="5" customWidth="1"/>
    <col min="9994" max="9994" width="18.83203125" customWidth="1"/>
    <col min="10243" max="10243" width="5" customWidth="1"/>
    <col min="10250" max="10250" width="18.83203125" customWidth="1"/>
    <col min="10499" max="10499" width="5" customWidth="1"/>
    <col min="10506" max="10506" width="18.83203125" customWidth="1"/>
    <col min="10755" max="10755" width="5" customWidth="1"/>
    <col min="10762" max="10762" width="18.83203125" customWidth="1"/>
    <col min="11011" max="11011" width="5" customWidth="1"/>
    <col min="11018" max="11018" width="18.83203125" customWidth="1"/>
    <col min="11267" max="11267" width="5" customWidth="1"/>
    <col min="11274" max="11274" width="18.83203125" customWidth="1"/>
    <col min="11523" max="11523" width="5" customWidth="1"/>
    <col min="11530" max="11530" width="18.83203125" customWidth="1"/>
    <col min="11779" max="11779" width="5" customWidth="1"/>
    <col min="11786" max="11786" width="18.83203125" customWidth="1"/>
    <col min="12035" max="12035" width="5" customWidth="1"/>
    <col min="12042" max="12042" width="18.83203125" customWidth="1"/>
    <col min="12291" max="12291" width="5" customWidth="1"/>
    <col min="12298" max="12298" width="18.83203125" customWidth="1"/>
    <col min="12547" max="12547" width="5" customWidth="1"/>
    <col min="12554" max="12554" width="18.83203125" customWidth="1"/>
    <col min="12803" max="12803" width="5" customWidth="1"/>
    <col min="12810" max="12810" width="18.83203125" customWidth="1"/>
    <col min="13059" max="13059" width="5" customWidth="1"/>
    <col min="13066" max="13066" width="18.83203125" customWidth="1"/>
    <col min="13315" max="13315" width="5" customWidth="1"/>
    <col min="13322" max="13322" width="18.83203125" customWidth="1"/>
    <col min="13571" max="13571" width="5" customWidth="1"/>
    <col min="13578" max="13578" width="18.83203125" customWidth="1"/>
    <col min="13827" max="13827" width="5" customWidth="1"/>
    <col min="13834" max="13834" width="18.83203125" customWidth="1"/>
    <col min="14083" max="14083" width="5" customWidth="1"/>
    <col min="14090" max="14090" width="18.83203125" customWidth="1"/>
    <col min="14339" max="14339" width="5" customWidth="1"/>
    <col min="14346" max="14346" width="18.83203125" customWidth="1"/>
    <col min="14595" max="14595" width="5" customWidth="1"/>
    <col min="14602" max="14602" width="18.83203125" customWidth="1"/>
    <col min="14851" max="14851" width="5" customWidth="1"/>
    <col min="14858" max="14858" width="18.83203125" customWidth="1"/>
    <col min="15107" max="15107" width="5" customWidth="1"/>
    <col min="15114" max="15114" width="18.83203125" customWidth="1"/>
    <col min="15363" max="15363" width="5" customWidth="1"/>
    <col min="15370" max="15370" width="18.83203125" customWidth="1"/>
    <col min="15619" max="15619" width="5" customWidth="1"/>
    <col min="15626" max="15626" width="18.83203125" customWidth="1"/>
    <col min="15875" max="15875" width="5" customWidth="1"/>
    <col min="15882" max="15882" width="18.83203125" customWidth="1"/>
    <col min="16131" max="16131" width="5" customWidth="1"/>
    <col min="16138" max="16138" width="18.83203125" customWidth="1"/>
  </cols>
  <sheetData>
    <row r="1" spans="3:29" ht="15" customHeight="1" x14ac:dyDescent="0.55000000000000004">
      <c r="C1" s="1" t="s">
        <v>841</v>
      </c>
      <c r="D1" s="2"/>
      <c r="E1" s="3"/>
      <c r="F1" s="2"/>
      <c r="G1" s="2"/>
      <c r="H1" s="2"/>
      <c r="I1" s="2"/>
      <c r="J1" s="2"/>
      <c r="K1" s="2"/>
      <c r="L1" s="2"/>
      <c r="M1" s="4" t="s">
        <v>0</v>
      </c>
      <c r="AB1" s="149" t="s">
        <v>690</v>
      </c>
      <c r="AC1" s="150"/>
    </row>
    <row r="2" spans="3:29" ht="15" customHeight="1" x14ac:dyDescent="0.55000000000000004">
      <c r="C2" s="2"/>
      <c r="D2" s="2"/>
      <c r="E2" s="7" t="s">
        <v>1</v>
      </c>
      <c r="F2" s="8"/>
      <c r="G2" s="2" t="s">
        <v>2</v>
      </c>
      <c r="H2" s="9"/>
      <c r="I2" s="2" t="s">
        <v>3</v>
      </c>
      <c r="J2" s="9"/>
      <c r="K2" s="2" t="s">
        <v>4</v>
      </c>
      <c r="L2" s="2"/>
      <c r="N2" s="11"/>
      <c r="O2" s="12" t="s">
        <v>5</v>
      </c>
      <c r="P2" s="11" t="s">
        <v>6</v>
      </c>
      <c r="Q2" s="13" t="s">
        <v>7</v>
      </c>
      <c r="R2" s="13" t="s">
        <v>8</v>
      </c>
      <c r="S2" s="11" t="s">
        <v>9</v>
      </c>
      <c r="AB2" s="150"/>
      <c r="AC2" s="150"/>
    </row>
    <row r="3" spans="3:29" ht="15" customHeight="1" x14ac:dyDescent="0.55000000000000004">
      <c r="C3" s="2"/>
      <c r="D3" s="2"/>
      <c r="E3" s="7"/>
      <c r="F3" s="14"/>
      <c r="G3" s="2"/>
      <c r="H3" s="15"/>
      <c r="I3" s="2"/>
      <c r="J3" s="15"/>
      <c r="K3" s="2"/>
      <c r="L3" s="2"/>
      <c r="N3" s="16" t="s">
        <v>10</v>
      </c>
      <c r="O3" s="17">
        <f>IF(AND(F2="",H2="",J2="")=TRUE,0,DATE(F2,H2,J2))</f>
        <v>0</v>
      </c>
      <c r="P3" s="18"/>
      <c r="Q3" s="19"/>
      <c r="R3" s="19"/>
      <c r="S3" s="18"/>
    </row>
    <row r="4" spans="3:29" ht="15" customHeight="1" x14ac:dyDescent="0.55000000000000004">
      <c r="C4" s="2"/>
      <c r="D4" s="2" t="s">
        <v>11</v>
      </c>
      <c r="E4" s="7"/>
      <c r="F4" s="20"/>
      <c r="G4" s="2"/>
      <c r="H4" s="3"/>
      <c r="I4" s="2"/>
      <c r="J4" s="3"/>
      <c r="K4" s="2"/>
      <c r="L4" s="2"/>
      <c r="N4" s="21"/>
      <c r="O4" s="22"/>
      <c r="P4" s="21"/>
      <c r="Q4" s="23"/>
      <c r="R4" s="23"/>
      <c r="S4" s="21"/>
    </row>
    <row r="5" spans="3:29" ht="15" customHeight="1" x14ac:dyDescent="0.55000000000000004">
      <c r="C5" s="2"/>
      <c r="D5" s="2" t="s">
        <v>12</v>
      </c>
      <c r="E5" s="7"/>
      <c r="F5" s="20"/>
      <c r="G5" s="2"/>
      <c r="H5" s="3"/>
      <c r="I5" s="2"/>
      <c r="J5" s="3"/>
      <c r="K5" s="2"/>
      <c r="L5" s="2"/>
      <c r="N5" s="21"/>
      <c r="O5" s="22"/>
      <c r="P5" s="21"/>
      <c r="Q5" s="23"/>
      <c r="R5" s="23"/>
      <c r="S5" s="21"/>
    </row>
    <row r="6" spans="3:29" ht="15" customHeight="1" x14ac:dyDescent="0.55000000000000004">
      <c r="C6" s="2"/>
      <c r="D6" s="2" t="s">
        <v>717</v>
      </c>
      <c r="E6" s="7"/>
      <c r="F6" s="20"/>
      <c r="G6" s="2"/>
      <c r="H6" s="3"/>
      <c r="I6" s="2"/>
      <c r="J6" s="3"/>
      <c r="K6" s="2"/>
      <c r="L6" s="2"/>
      <c r="N6" s="21"/>
      <c r="O6" s="22"/>
      <c r="P6" s="21"/>
      <c r="Q6" s="23"/>
      <c r="R6" s="23"/>
      <c r="S6" s="21"/>
    </row>
    <row r="7" spans="3:29" ht="15" customHeight="1" x14ac:dyDescent="0.55000000000000004">
      <c r="C7" s="2"/>
      <c r="D7" s="29" t="s">
        <v>13</v>
      </c>
      <c r="E7" s="7"/>
      <c r="F7" s="20"/>
      <c r="G7" s="2"/>
      <c r="H7" s="3"/>
      <c r="I7" s="2"/>
      <c r="J7" s="3"/>
      <c r="K7" s="2"/>
      <c r="L7" s="2"/>
      <c r="N7" s="21"/>
      <c r="O7" s="22"/>
      <c r="P7" s="21"/>
      <c r="Q7" s="23"/>
      <c r="R7" s="23"/>
      <c r="S7" s="21"/>
    </row>
    <row r="8" spans="3:29" ht="15" customHeight="1" x14ac:dyDescent="0.55000000000000004">
      <c r="C8" s="2"/>
      <c r="D8" s="29" t="s">
        <v>14</v>
      </c>
      <c r="E8" s="7"/>
      <c r="F8" s="20"/>
      <c r="G8" s="2"/>
      <c r="H8" s="3"/>
      <c r="I8" s="2"/>
      <c r="J8" s="3"/>
      <c r="K8" s="2"/>
      <c r="L8" s="2"/>
      <c r="N8" s="21"/>
      <c r="O8" s="22"/>
      <c r="P8" s="21"/>
      <c r="Q8" s="23"/>
      <c r="R8" s="23"/>
      <c r="S8" s="21"/>
    </row>
    <row r="9" spans="3:29" ht="15" customHeight="1" x14ac:dyDescent="0.55000000000000004">
      <c r="C9" s="2"/>
      <c r="D9" s="29" t="s">
        <v>15</v>
      </c>
      <c r="E9" s="7"/>
      <c r="F9" s="20"/>
      <c r="G9" s="2"/>
      <c r="H9" s="3"/>
      <c r="I9" s="2"/>
      <c r="J9" s="3"/>
      <c r="K9" s="2"/>
      <c r="L9" s="2"/>
      <c r="N9" s="21"/>
      <c r="O9" s="22"/>
      <c r="P9" s="21"/>
      <c r="Q9" s="23"/>
      <c r="R9" s="23"/>
      <c r="S9" s="21"/>
    </row>
    <row r="10" spans="3:29" ht="15" customHeight="1" x14ac:dyDescent="0.55000000000000004">
      <c r="C10" s="2"/>
      <c r="D10" s="29" t="s">
        <v>16</v>
      </c>
      <c r="E10" s="7"/>
      <c r="F10" s="20"/>
      <c r="G10" s="2"/>
      <c r="H10" s="3"/>
      <c r="I10" s="2"/>
      <c r="J10" s="3"/>
      <c r="K10" s="2"/>
      <c r="L10" s="2"/>
      <c r="N10" s="21"/>
      <c r="O10" s="22"/>
      <c r="P10" s="21"/>
      <c r="Q10" s="23"/>
      <c r="R10" s="23"/>
      <c r="S10" s="21"/>
    </row>
    <row r="11" spans="3:29" ht="15" customHeight="1" x14ac:dyDescent="0.55000000000000004">
      <c r="C11" s="2"/>
      <c r="D11" s="29" t="s">
        <v>719</v>
      </c>
      <c r="E11" s="7"/>
      <c r="F11" s="20"/>
      <c r="G11" s="2"/>
      <c r="H11" s="3"/>
      <c r="I11" s="2"/>
      <c r="J11" s="3"/>
      <c r="K11" s="2"/>
      <c r="L11" s="2"/>
      <c r="N11" s="21"/>
      <c r="O11" s="22"/>
      <c r="P11" s="21"/>
      <c r="Q11" s="23"/>
      <c r="R11" s="23"/>
      <c r="S11" s="21"/>
    </row>
    <row r="12" spans="3:29" ht="15" customHeight="1" x14ac:dyDescent="0.55000000000000004">
      <c r="C12" s="2"/>
      <c r="D12" s="29" t="s">
        <v>838</v>
      </c>
      <c r="E12" s="7"/>
      <c r="F12" s="20"/>
      <c r="G12" s="2"/>
      <c r="H12" s="3"/>
      <c r="I12" s="2"/>
      <c r="J12" s="3"/>
      <c r="K12" s="2"/>
      <c r="L12" s="2"/>
      <c r="N12" s="21"/>
      <c r="O12" s="22"/>
      <c r="P12" s="21"/>
      <c r="Q12" s="23"/>
      <c r="R12" s="23"/>
      <c r="S12" s="21"/>
    </row>
    <row r="13" spans="3:29" ht="15" customHeight="1" x14ac:dyDescent="0.55000000000000004">
      <c r="C13" s="2"/>
      <c r="D13" s="29" t="s">
        <v>837</v>
      </c>
      <c r="E13" s="7"/>
      <c r="F13" s="20"/>
      <c r="G13" s="2"/>
      <c r="H13" s="3"/>
      <c r="I13" s="2"/>
      <c r="J13" s="3"/>
      <c r="K13" s="2"/>
      <c r="L13" s="2"/>
      <c r="N13" s="21"/>
      <c r="O13" s="22"/>
      <c r="P13" s="21"/>
      <c r="Q13" s="23"/>
      <c r="R13" s="23"/>
      <c r="S13" s="21"/>
    </row>
    <row r="14" spans="3:29" ht="15" customHeight="1" x14ac:dyDescent="0.55000000000000004">
      <c r="C14" s="2"/>
      <c r="D14" s="29" t="s">
        <v>718</v>
      </c>
      <c r="E14" s="7"/>
      <c r="F14" s="20"/>
      <c r="G14" s="2"/>
      <c r="H14" s="3"/>
      <c r="I14" s="2"/>
      <c r="J14" s="3"/>
      <c r="K14" s="2"/>
      <c r="L14" s="2"/>
      <c r="N14" s="21"/>
      <c r="O14" s="22"/>
      <c r="P14" s="21"/>
      <c r="Q14" s="23"/>
      <c r="R14" s="23"/>
      <c r="S14" s="21"/>
    </row>
    <row r="15" spans="3:29" ht="15" customHeight="1" x14ac:dyDescent="0.55000000000000004">
      <c r="C15" s="2"/>
      <c r="D15" s="29"/>
      <c r="E15" s="7"/>
      <c r="F15" s="20"/>
      <c r="G15" s="2"/>
      <c r="H15" s="3"/>
      <c r="I15" s="2"/>
      <c r="J15" s="3"/>
      <c r="K15" s="2"/>
      <c r="L15" s="2"/>
      <c r="N15" s="21"/>
      <c r="O15" s="22"/>
      <c r="P15" s="21"/>
      <c r="Q15" s="23"/>
      <c r="R15" s="23"/>
      <c r="S15" s="21"/>
    </row>
    <row r="16" spans="3:29" ht="15" customHeight="1" x14ac:dyDescent="0.55000000000000004">
      <c r="C16" s="1" t="s">
        <v>17</v>
      </c>
      <c r="D16" s="2"/>
      <c r="E16" s="7"/>
      <c r="F16" s="20"/>
      <c r="G16" s="2"/>
      <c r="H16" s="3"/>
      <c r="I16" s="2"/>
      <c r="J16" s="3"/>
      <c r="K16" s="2"/>
      <c r="L16" s="2"/>
      <c r="N16" s="21"/>
      <c r="O16" s="22"/>
      <c r="P16" s="21"/>
      <c r="Q16" s="23"/>
      <c r="R16" s="23"/>
      <c r="S16" s="21"/>
    </row>
    <row r="17" spans="2:23" ht="15" customHeight="1" x14ac:dyDescent="0.55000000000000004">
      <c r="C17" s="2"/>
      <c r="D17" s="2"/>
      <c r="E17" s="116"/>
      <c r="F17" s="117"/>
      <c r="G17" s="117"/>
      <c r="H17" s="117"/>
      <c r="I17" s="118"/>
      <c r="J17" s="3"/>
      <c r="K17" s="2"/>
      <c r="L17" s="2"/>
      <c r="N17" s="16" t="s">
        <v>18</v>
      </c>
      <c r="O17" s="24">
        <f t="shared" ref="O17" si="0">E17</f>
        <v>0</v>
      </c>
      <c r="P17" s="18"/>
      <c r="Q17" s="19"/>
      <c r="R17" s="19"/>
      <c r="S17" s="18"/>
    </row>
    <row r="18" spans="2:23" ht="15" customHeight="1" x14ac:dyDescent="0.55000000000000004">
      <c r="C18" s="2"/>
      <c r="D18" s="2"/>
      <c r="E18" s="25" t="s">
        <v>19</v>
      </c>
      <c r="F18" s="20"/>
      <c r="G18" s="2"/>
      <c r="H18" s="3"/>
      <c r="I18" s="2"/>
      <c r="J18" s="3"/>
      <c r="K18" s="2"/>
      <c r="L18" s="2"/>
      <c r="N18" s="21"/>
      <c r="O18" s="22"/>
      <c r="P18" s="21"/>
      <c r="Q18" s="23"/>
      <c r="R18" s="23"/>
      <c r="S18" s="21"/>
    </row>
    <row r="19" spans="2:23" ht="15" customHeight="1" x14ac:dyDescent="0.55000000000000004">
      <c r="C19" s="2" t="s">
        <v>710</v>
      </c>
      <c r="D19" s="2"/>
      <c r="E19" s="25"/>
      <c r="F19" s="20"/>
      <c r="G19" s="2"/>
      <c r="H19" s="3"/>
      <c r="I19" s="2"/>
      <c r="J19" s="3"/>
      <c r="K19" s="2"/>
      <c r="L19" s="2"/>
      <c r="N19" s="21"/>
      <c r="O19" s="22"/>
      <c r="P19" s="21"/>
      <c r="Q19" s="23"/>
      <c r="R19" s="23"/>
      <c r="S19" s="21"/>
    </row>
    <row r="20" spans="2:23" ht="15" customHeight="1" x14ac:dyDescent="0.55000000000000004">
      <c r="C20" s="151" t="s">
        <v>720</v>
      </c>
      <c r="D20" s="2"/>
      <c r="E20" s="7"/>
      <c r="F20" s="20"/>
      <c r="G20" s="2"/>
      <c r="H20" s="3"/>
      <c r="I20" s="2"/>
      <c r="J20" s="3"/>
      <c r="K20" s="2"/>
      <c r="L20" s="2"/>
      <c r="N20" s="18"/>
      <c r="O20" s="26"/>
      <c r="P20" s="18"/>
      <c r="Q20" s="19"/>
      <c r="R20" s="19"/>
      <c r="S20" s="18"/>
    </row>
    <row r="21" spans="2:23" ht="15" customHeight="1" x14ac:dyDescent="0.55000000000000004">
      <c r="C21" s="1" t="s">
        <v>20</v>
      </c>
      <c r="D21" s="2"/>
      <c r="E21" s="3"/>
      <c r="F21" s="2"/>
      <c r="G21" s="2"/>
      <c r="H21" s="2"/>
      <c r="I21" s="2"/>
      <c r="J21" s="2"/>
      <c r="K21" s="2"/>
      <c r="L21" s="2"/>
      <c r="N21" s="27" t="s">
        <v>20</v>
      </c>
    </row>
    <row r="22" spans="2:23" ht="15" customHeight="1" x14ac:dyDescent="0.55000000000000004">
      <c r="B22" s="28" t="s">
        <v>21</v>
      </c>
      <c r="C22" s="2" t="s">
        <v>691</v>
      </c>
      <c r="D22" s="2" t="s">
        <v>22</v>
      </c>
      <c r="E22" s="115"/>
      <c r="F22" s="115"/>
      <c r="G22" s="115"/>
      <c r="H22" s="115"/>
      <c r="I22" s="115"/>
      <c r="J22" s="115"/>
      <c r="K22" s="115"/>
      <c r="L22" s="2"/>
      <c r="N22" s="29" t="s">
        <v>23</v>
      </c>
      <c r="O22" s="24">
        <f t="shared" ref="O22:O32" si="1">E22</f>
        <v>0</v>
      </c>
      <c r="T22" s="30"/>
      <c r="U22" s="30"/>
      <c r="V22" s="30"/>
      <c r="W22" s="30"/>
    </row>
    <row r="23" spans="2:23" ht="15" customHeight="1" x14ac:dyDescent="0.55000000000000004">
      <c r="B23" s="28" t="s">
        <v>24</v>
      </c>
      <c r="C23" s="2" t="s">
        <v>692</v>
      </c>
      <c r="D23" s="29" t="s">
        <v>25</v>
      </c>
      <c r="E23" s="115"/>
      <c r="F23" s="115"/>
      <c r="G23" s="115"/>
      <c r="H23" s="115"/>
      <c r="I23" s="115"/>
      <c r="J23" s="115"/>
      <c r="K23" s="115"/>
      <c r="L23" s="2"/>
      <c r="N23" s="29" t="s">
        <v>26</v>
      </c>
      <c r="O23" s="24">
        <f t="shared" si="1"/>
        <v>0</v>
      </c>
      <c r="Q23" s="31"/>
      <c r="R23" s="32">
        <f>Q23*O24/100</f>
        <v>0</v>
      </c>
      <c r="T23" s="33"/>
      <c r="U23" s="34"/>
      <c r="V23" s="34"/>
      <c r="W23" s="34"/>
    </row>
    <row r="24" spans="2:23" ht="15" customHeight="1" x14ac:dyDescent="0.55000000000000004">
      <c r="B24" s="28" t="s">
        <v>27</v>
      </c>
      <c r="C24" s="2" t="s">
        <v>693</v>
      </c>
      <c r="D24" s="153" t="s">
        <v>689</v>
      </c>
      <c r="E24" s="35"/>
      <c r="F24" s="2" t="s">
        <v>28</v>
      </c>
      <c r="G24" s="2"/>
      <c r="H24" s="2"/>
      <c r="I24" s="2"/>
      <c r="J24" s="2"/>
      <c r="K24" s="2"/>
      <c r="L24" s="2"/>
      <c r="N24" s="29" t="s">
        <v>29</v>
      </c>
      <c r="O24" s="24">
        <f t="shared" si="1"/>
        <v>0</v>
      </c>
      <c r="R24" s="36"/>
      <c r="T24" s="33"/>
      <c r="U24" s="37"/>
      <c r="V24" s="38"/>
      <c r="W24" s="37"/>
    </row>
    <row r="25" spans="2:23" ht="15" customHeight="1" x14ac:dyDescent="0.55000000000000004">
      <c r="C25" s="2" t="s">
        <v>694</v>
      </c>
      <c r="D25" s="29" t="s">
        <v>30</v>
      </c>
      <c r="E25" s="115"/>
      <c r="F25" s="115"/>
      <c r="G25" s="115"/>
      <c r="H25" s="115"/>
      <c r="I25" s="115"/>
      <c r="J25" s="115"/>
      <c r="K25" s="115"/>
      <c r="L25" s="2"/>
      <c r="N25" s="29" t="s">
        <v>31</v>
      </c>
      <c r="O25" s="24">
        <f t="shared" si="1"/>
        <v>0</v>
      </c>
      <c r="Q25" s="31"/>
      <c r="R25" s="32">
        <f>Q25*O26/100</f>
        <v>0</v>
      </c>
      <c r="T25" s="33"/>
      <c r="U25" s="37"/>
      <c r="V25" s="38"/>
      <c r="W25" s="37"/>
    </row>
    <row r="26" spans="2:23" ht="15" customHeight="1" x14ac:dyDescent="0.55000000000000004">
      <c r="C26" s="2" t="s">
        <v>32</v>
      </c>
      <c r="D26" s="153" t="s">
        <v>689</v>
      </c>
      <c r="E26" s="35"/>
      <c r="F26" s="2" t="s">
        <v>28</v>
      </c>
      <c r="G26" s="2"/>
      <c r="H26" s="2"/>
      <c r="I26" s="2"/>
      <c r="J26" s="2"/>
      <c r="K26" s="2"/>
      <c r="L26" s="2"/>
      <c r="N26" s="29" t="s">
        <v>32</v>
      </c>
      <c r="O26" s="24">
        <f t="shared" si="1"/>
        <v>0</v>
      </c>
      <c r="R26" s="36"/>
      <c r="T26" s="33"/>
      <c r="U26" s="33"/>
      <c r="V26" s="38"/>
      <c r="W26" s="37"/>
    </row>
    <row r="27" spans="2:23" ht="15" customHeight="1" x14ac:dyDescent="0.55000000000000004">
      <c r="C27" s="2" t="s">
        <v>33</v>
      </c>
      <c r="D27" s="29" t="s">
        <v>30</v>
      </c>
      <c r="E27" s="115"/>
      <c r="F27" s="115"/>
      <c r="G27" s="115"/>
      <c r="H27" s="115"/>
      <c r="I27" s="115"/>
      <c r="J27" s="115"/>
      <c r="K27" s="115"/>
      <c r="L27" s="2"/>
      <c r="N27" s="29" t="s">
        <v>33</v>
      </c>
      <c r="O27" s="24">
        <f t="shared" si="1"/>
        <v>0</v>
      </c>
      <c r="Q27" s="31"/>
      <c r="R27" s="32">
        <f>Q27*O28/100</f>
        <v>0</v>
      </c>
    </row>
    <row r="28" spans="2:23" ht="15" customHeight="1" x14ac:dyDescent="0.55000000000000004">
      <c r="C28" s="2" t="s">
        <v>34</v>
      </c>
      <c r="D28" s="153" t="s">
        <v>689</v>
      </c>
      <c r="E28" s="35"/>
      <c r="F28" s="2" t="s">
        <v>28</v>
      </c>
      <c r="G28" s="2"/>
      <c r="H28" s="2"/>
      <c r="I28" s="2"/>
      <c r="J28" s="2"/>
      <c r="K28" s="2"/>
      <c r="L28" s="2"/>
      <c r="N28" s="29" t="s">
        <v>34</v>
      </c>
      <c r="O28" s="24">
        <f t="shared" si="1"/>
        <v>0</v>
      </c>
      <c r="R28" s="36"/>
    </row>
    <row r="29" spans="2:23" ht="15" customHeight="1" x14ac:dyDescent="0.55000000000000004">
      <c r="C29" s="2" t="s">
        <v>35</v>
      </c>
      <c r="D29" s="29" t="s">
        <v>30</v>
      </c>
      <c r="E29" s="115"/>
      <c r="F29" s="115"/>
      <c r="G29" s="115"/>
      <c r="H29" s="115"/>
      <c r="I29" s="115"/>
      <c r="J29" s="115"/>
      <c r="K29" s="115"/>
      <c r="L29" s="2"/>
      <c r="N29" s="29" t="s">
        <v>35</v>
      </c>
      <c r="O29" s="24">
        <f t="shared" si="1"/>
        <v>0</v>
      </c>
      <c r="Q29" s="31"/>
      <c r="R29" s="32">
        <f>Q29*O30/100</f>
        <v>0</v>
      </c>
      <c r="T29" s="39"/>
    </row>
    <row r="30" spans="2:23" ht="15" customHeight="1" x14ac:dyDescent="0.55000000000000004">
      <c r="C30" s="2" t="s">
        <v>36</v>
      </c>
      <c r="D30" s="153" t="s">
        <v>689</v>
      </c>
      <c r="E30" s="35"/>
      <c r="F30" s="2" t="s">
        <v>28</v>
      </c>
      <c r="G30" s="2"/>
      <c r="H30" s="2"/>
      <c r="I30" s="2"/>
      <c r="J30" s="2"/>
      <c r="K30" s="2"/>
      <c r="L30" s="2"/>
      <c r="N30" s="29" t="s">
        <v>36</v>
      </c>
      <c r="O30" s="24">
        <f t="shared" si="1"/>
        <v>0</v>
      </c>
      <c r="R30" s="36"/>
      <c r="T30" s="39"/>
    </row>
    <row r="31" spans="2:23" ht="15" customHeight="1" x14ac:dyDescent="0.55000000000000004">
      <c r="C31" s="2" t="s">
        <v>37</v>
      </c>
      <c r="D31" s="29" t="s">
        <v>30</v>
      </c>
      <c r="E31" s="115"/>
      <c r="F31" s="115"/>
      <c r="G31" s="115"/>
      <c r="H31" s="115"/>
      <c r="I31" s="115"/>
      <c r="J31" s="115"/>
      <c r="K31" s="115"/>
      <c r="L31" s="2"/>
      <c r="N31" s="29" t="s">
        <v>37</v>
      </c>
      <c r="O31" s="24">
        <f t="shared" si="1"/>
        <v>0</v>
      </c>
      <c r="Q31" s="31"/>
      <c r="R31" s="32">
        <f>Q31*O32/100</f>
        <v>0</v>
      </c>
    </row>
    <row r="32" spans="2:23" ht="15" customHeight="1" thickBot="1" x14ac:dyDescent="0.6">
      <c r="C32" s="2" t="s">
        <v>38</v>
      </c>
      <c r="D32" s="153" t="s">
        <v>689</v>
      </c>
      <c r="E32" s="35"/>
      <c r="F32" s="2" t="s">
        <v>28</v>
      </c>
      <c r="G32" s="2"/>
      <c r="H32" s="2"/>
      <c r="I32" s="2"/>
      <c r="J32" s="2"/>
      <c r="K32" s="2"/>
      <c r="L32" s="2"/>
      <c r="N32" s="29" t="s">
        <v>38</v>
      </c>
      <c r="O32" s="24">
        <f t="shared" si="1"/>
        <v>0</v>
      </c>
      <c r="R32" s="36"/>
    </row>
    <row r="33" spans="2:29" ht="15" customHeight="1" thickBot="1" x14ac:dyDescent="0.6">
      <c r="C33" s="2"/>
      <c r="D33" s="114" t="s">
        <v>39</v>
      </c>
      <c r="E33" s="41">
        <f>SUM(E24,E26,E28,E30,E32)</f>
        <v>0</v>
      </c>
      <c r="F33" s="2" t="s">
        <v>40</v>
      </c>
      <c r="G33" s="1" t="str">
        <f>IF(E33&gt;100,"出資比率計が100%を超えています","")</f>
        <v/>
      </c>
      <c r="H33" s="2"/>
      <c r="I33" s="2"/>
      <c r="J33" s="2"/>
      <c r="K33" s="2"/>
      <c r="L33" s="2"/>
      <c r="N33" s="29"/>
      <c r="O33" s="42"/>
      <c r="R33" s="43">
        <f>SUM(R23,R25,R27,R29,R31)</f>
        <v>0</v>
      </c>
    </row>
    <row r="34" spans="2:29" ht="15" customHeight="1" x14ac:dyDescent="0.55000000000000004">
      <c r="C34" s="2"/>
      <c r="D34" s="2" t="s">
        <v>41</v>
      </c>
      <c r="E34" s="3"/>
      <c r="F34" s="2"/>
      <c r="G34" s="2"/>
      <c r="H34" s="2"/>
      <c r="I34" s="2"/>
      <c r="J34" s="2"/>
      <c r="K34" s="2"/>
      <c r="L34" s="2"/>
      <c r="N34" s="29"/>
    </row>
    <row r="35" spans="2:29" ht="15" customHeight="1" thickBot="1" x14ac:dyDescent="0.6">
      <c r="C35" s="2"/>
      <c r="D35" s="2"/>
      <c r="E35" s="3"/>
      <c r="F35" s="2"/>
      <c r="G35" s="2"/>
      <c r="H35" s="2"/>
      <c r="I35" s="2"/>
      <c r="J35" s="2"/>
      <c r="K35" s="2"/>
      <c r="L35" s="2"/>
      <c r="N35" s="29"/>
    </row>
    <row r="36" spans="2:29" ht="15" customHeight="1" thickBot="1" x14ac:dyDescent="0.6">
      <c r="C36" s="1" t="s">
        <v>42</v>
      </c>
      <c r="D36" s="2"/>
      <c r="E36" s="3"/>
      <c r="F36" s="2"/>
      <c r="G36" s="2"/>
      <c r="H36" s="2"/>
      <c r="I36" s="2"/>
      <c r="J36" s="2"/>
      <c r="K36" s="2"/>
      <c r="L36" s="2"/>
      <c r="N36" s="27" t="s">
        <v>42</v>
      </c>
      <c r="Q36" s="44">
        <f>SUM(Q37,Q40:Q47,Q52:Q62)</f>
        <v>140</v>
      </c>
      <c r="R36" s="45">
        <f>SUM(R38:R76)</f>
        <v>0</v>
      </c>
    </row>
    <row r="37" spans="2:29" ht="15" customHeight="1" x14ac:dyDescent="0.55000000000000004">
      <c r="C37" s="2" t="s">
        <v>695</v>
      </c>
      <c r="D37" s="2" t="s">
        <v>43</v>
      </c>
      <c r="E37" s="3"/>
      <c r="F37" s="2"/>
      <c r="G37" s="46"/>
      <c r="H37" s="2" t="s">
        <v>44</v>
      </c>
      <c r="I37" s="2"/>
      <c r="J37" s="2"/>
      <c r="K37" s="2"/>
      <c r="L37" s="2"/>
      <c r="N37" s="29" t="s">
        <v>45</v>
      </c>
      <c r="O37" s="24">
        <f>E37</f>
        <v>0</v>
      </c>
      <c r="P37" s="24">
        <f t="shared" ref="P37" si="2">IF(O37="有り",1,0)</f>
        <v>0</v>
      </c>
      <c r="Q37" s="47">
        <v>10</v>
      </c>
      <c r="R37" s="47">
        <f t="shared" ref="R37" si="3">P37*Q37</f>
        <v>0</v>
      </c>
      <c r="S37" t="s">
        <v>46</v>
      </c>
    </row>
    <row r="38" spans="2:29" ht="15" customHeight="1" x14ac:dyDescent="0.55000000000000004">
      <c r="C38" s="2" t="s">
        <v>696</v>
      </c>
      <c r="D38" s="2" t="s">
        <v>47</v>
      </c>
      <c r="E38" s="115"/>
      <c r="F38" s="115"/>
      <c r="G38" s="115"/>
      <c r="H38" s="115"/>
      <c r="I38" s="115"/>
      <c r="J38" s="115"/>
      <c r="K38" s="115"/>
      <c r="L38" s="2"/>
      <c r="N38" s="29" t="s">
        <v>48</v>
      </c>
      <c r="O38" s="24">
        <f>E38</f>
        <v>0</v>
      </c>
      <c r="P38" s="48"/>
      <c r="Q38" s="49"/>
      <c r="R38" s="49"/>
    </row>
    <row r="39" spans="2:29" ht="15" customHeight="1" thickBot="1" x14ac:dyDescent="0.6">
      <c r="C39" s="2" t="s">
        <v>697</v>
      </c>
      <c r="D39" s="2" t="s">
        <v>25</v>
      </c>
      <c r="E39" s="115"/>
      <c r="F39" s="115"/>
      <c r="G39" s="115"/>
      <c r="H39" s="115"/>
      <c r="I39" s="115"/>
      <c r="J39" s="115"/>
      <c r="K39" s="115"/>
      <c r="L39" s="2"/>
      <c r="N39" s="29" t="s">
        <v>49</v>
      </c>
      <c r="O39" s="24">
        <f>E39</f>
        <v>0</v>
      </c>
      <c r="Z39" s="5"/>
      <c r="AA39" s="5"/>
      <c r="AB39" s="5"/>
      <c r="AC39" s="5"/>
    </row>
    <row r="40" spans="2:29" ht="15" customHeight="1" thickBot="1" x14ac:dyDescent="0.6">
      <c r="B40" s="50" t="s">
        <v>50</v>
      </c>
      <c r="C40" s="2" t="s">
        <v>698</v>
      </c>
      <c r="D40" s="2" t="s">
        <v>51</v>
      </c>
      <c r="E40" s="115"/>
      <c r="F40" s="115"/>
      <c r="G40" s="115"/>
      <c r="H40" s="115"/>
      <c r="I40" s="115"/>
      <c r="J40" s="115"/>
      <c r="K40" s="115"/>
      <c r="L40" s="2"/>
      <c r="N40" s="29" t="s">
        <v>52</v>
      </c>
      <c r="O40" s="51">
        <f>E40</f>
        <v>0</v>
      </c>
      <c r="P40" s="52"/>
      <c r="Q40" s="53">
        <v>20</v>
      </c>
      <c r="R40" s="47">
        <f t="shared" ref="R40:R45" si="4">P40</f>
        <v>0</v>
      </c>
      <c r="S40" t="s">
        <v>53</v>
      </c>
      <c r="Z40" s="5"/>
      <c r="AA40" s="5"/>
      <c r="AB40" s="5"/>
      <c r="AC40" s="5"/>
    </row>
    <row r="41" spans="2:29" ht="15" customHeight="1" x14ac:dyDescent="0.55000000000000004">
      <c r="C41" s="2" t="s">
        <v>699</v>
      </c>
      <c r="D41" s="2" t="s">
        <v>54</v>
      </c>
      <c r="E41" s="8"/>
      <c r="F41" s="2" t="s">
        <v>2</v>
      </c>
      <c r="G41" s="9"/>
      <c r="H41" s="2" t="s">
        <v>55</v>
      </c>
      <c r="I41" s="9"/>
      <c r="J41" s="2" t="s">
        <v>56</v>
      </c>
      <c r="K41" s="2"/>
      <c r="L41" s="2"/>
      <c r="N41" s="29" t="s">
        <v>57</v>
      </c>
      <c r="O41" s="17">
        <f>IF(AND(E41="",G41="",I41="")=TRUE,0,DATE(E41,G41,I41))</f>
        <v>0</v>
      </c>
      <c r="P41" s="54"/>
      <c r="Q41" s="55"/>
      <c r="R41" s="47">
        <f t="shared" si="4"/>
        <v>0</v>
      </c>
    </row>
    <row r="42" spans="2:29" ht="15" customHeight="1" x14ac:dyDescent="0.55000000000000004">
      <c r="C42" s="2" t="s">
        <v>60</v>
      </c>
      <c r="D42" s="2" t="s">
        <v>58</v>
      </c>
      <c r="E42" s="9"/>
      <c r="F42" s="2" t="s">
        <v>59</v>
      </c>
      <c r="G42" s="2"/>
      <c r="H42" s="2"/>
      <c r="I42" s="2"/>
      <c r="J42" s="2"/>
      <c r="K42" s="2"/>
      <c r="L42" s="2"/>
      <c r="N42" s="29" t="s">
        <v>60</v>
      </c>
      <c r="O42" s="56">
        <f>E42</f>
        <v>0</v>
      </c>
      <c r="P42" s="57">
        <f>IF(O42&gt;1000,Q42,0)</f>
        <v>0</v>
      </c>
      <c r="Q42" s="47">
        <v>10</v>
      </c>
      <c r="R42" s="47">
        <f t="shared" si="4"/>
        <v>0</v>
      </c>
      <c r="S42" t="s">
        <v>61</v>
      </c>
    </row>
    <row r="43" spans="2:29" ht="15" customHeight="1" x14ac:dyDescent="0.55000000000000004">
      <c r="C43" s="2" t="s">
        <v>64</v>
      </c>
      <c r="D43" s="2" t="s">
        <v>62</v>
      </c>
      <c r="E43" s="9"/>
      <c r="F43" s="2" t="s">
        <v>63</v>
      </c>
      <c r="G43" s="2"/>
      <c r="H43" s="2"/>
      <c r="I43" s="2"/>
      <c r="J43" s="2"/>
      <c r="K43" s="2"/>
      <c r="L43" s="2"/>
      <c r="N43" s="29" t="s">
        <v>64</v>
      </c>
      <c r="O43" s="56">
        <f>E43</f>
        <v>0</v>
      </c>
      <c r="P43" s="24">
        <f>IF(O43&lt;=10000,0,ROUND(10*(1-1000/O43*10),0))</f>
        <v>0</v>
      </c>
      <c r="Q43" s="47">
        <v>10</v>
      </c>
      <c r="R43" s="47">
        <f t="shared" si="4"/>
        <v>0</v>
      </c>
      <c r="S43" t="s">
        <v>65</v>
      </c>
    </row>
    <row r="44" spans="2:29" ht="15" customHeight="1" x14ac:dyDescent="0.55000000000000004">
      <c r="C44" s="2" t="s">
        <v>68</v>
      </c>
      <c r="D44" s="2" t="s">
        <v>66</v>
      </c>
      <c r="E44" s="9"/>
      <c r="F44" s="2" t="s">
        <v>67</v>
      </c>
      <c r="G44" s="2"/>
      <c r="H44" s="2"/>
      <c r="I44" s="2"/>
      <c r="J44" s="2"/>
      <c r="K44" s="2"/>
      <c r="L44" s="2"/>
      <c r="N44" s="29" t="s">
        <v>68</v>
      </c>
      <c r="O44" s="56">
        <f>E44</f>
        <v>0</v>
      </c>
      <c r="P44" s="57">
        <f>IF(O44&gt;0,Q44,0)</f>
        <v>0</v>
      </c>
      <c r="Q44" s="47">
        <v>10</v>
      </c>
      <c r="R44" s="47">
        <f t="shared" si="4"/>
        <v>0</v>
      </c>
      <c r="S44" t="s">
        <v>69</v>
      </c>
    </row>
    <row r="45" spans="2:29" ht="15" customHeight="1" x14ac:dyDescent="0.55000000000000004">
      <c r="C45" s="2" t="s">
        <v>73</v>
      </c>
      <c r="D45" s="2" t="s">
        <v>70</v>
      </c>
      <c r="E45" s="9"/>
      <c r="F45" s="2" t="s">
        <v>71</v>
      </c>
      <c r="G45" s="58" t="s">
        <v>72</v>
      </c>
      <c r="H45" s="2"/>
      <c r="I45" s="2"/>
      <c r="J45" s="2"/>
      <c r="K45" s="2"/>
      <c r="L45" s="2"/>
      <c r="N45" s="29" t="s">
        <v>73</v>
      </c>
      <c r="O45" s="59">
        <f>E45</f>
        <v>0</v>
      </c>
      <c r="P45" s="57">
        <f>IF(O45*1%&gt;250,Q45,0)</f>
        <v>0</v>
      </c>
      <c r="Q45" s="47">
        <v>10</v>
      </c>
      <c r="R45" s="47">
        <f t="shared" si="4"/>
        <v>0</v>
      </c>
      <c r="S45" t="s">
        <v>74</v>
      </c>
    </row>
    <row r="46" spans="2:29" ht="15" customHeight="1" x14ac:dyDescent="0.55000000000000004">
      <c r="C46" s="2" t="s">
        <v>77</v>
      </c>
      <c r="D46" s="2" t="s">
        <v>75</v>
      </c>
      <c r="E46" s="9"/>
      <c r="F46" s="2" t="s">
        <v>76</v>
      </c>
      <c r="G46" s="2"/>
      <c r="H46" s="2"/>
      <c r="I46" s="2"/>
      <c r="J46" s="2"/>
      <c r="K46" s="2"/>
      <c r="L46" s="2"/>
      <c r="N46" s="29" t="s">
        <v>77</v>
      </c>
      <c r="O46" s="60">
        <f>E46</f>
        <v>0</v>
      </c>
      <c r="P46" s="24"/>
      <c r="Q46" s="47"/>
      <c r="R46" s="47">
        <f t="shared" ref="R46:R52" si="5">P46*Q46</f>
        <v>0</v>
      </c>
    </row>
    <row r="47" spans="2:29" ht="15" customHeight="1" x14ac:dyDescent="0.55000000000000004">
      <c r="C47" s="2" t="s">
        <v>81</v>
      </c>
      <c r="D47" s="29" t="s">
        <v>78</v>
      </c>
      <c r="E47" s="29" t="s">
        <v>79</v>
      </c>
      <c r="F47" s="29"/>
      <c r="G47" s="46"/>
      <c r="H47" s="58" t="s">
        <v>80</v>
      </c>
      <c r="I47" s="2"/>
      <c r="J47" s="2"/>
      <c r="K47" s="2"/>
      <c r="L47" s="2"/>
      <c r="N47" s="29" t="s">
        <v>81</v>
      </c>
      <c r="O47" s="24">
        <f t="shared" ref="O47:O52" si="6">G47</f>
        <v>0</v>
      </c>
      <c r="P47" s="24">
        <f t="shared" ref="P47:P52" si="7">IF(O47="有り",1,0)</f>
        <v>0</v>
      </c>
      <c r="Q47" s="47">
        <v>10</v>
      </c>
      <c r="R47" s="47">
        <f t="shared" si="5"/>
        <v>0</v>
      </c>
      <c r="S47" t="s">
        <v>82</v>
      </c>
    </row>
    <row r="48" spans="2:29" ht="15" customHeight="1" x14ac:dyDescent="0.55000000000000004">
      <c r="C48" s="2" t="s">
        <v>84</v>
      </c>
      <c r="D48" s="154"/>
      <c r="E48" s="61" t="s">
        <v>83</v>
      </c>
      <c r="F48" s="29"/>
      <c r="G48" s="46"/>
      <c r="H48" s="58" t="s">
        <v>80</v>
      </c>
      <c r="I48" s="2"/>
      <c r="J48" s="2"/>
      <c r="K48" s="2"/>
      <c r="L48" s="2"/>
      <c r="N48" s="29" t="s">
        <v>84</v>
      </c>
      <c r="O48" s="24">
        <f t="shared" si="6"/>
        <v>0</v>
      </c>
      <c r="P48" s="24">
        <f>IF(SUM(P$47:P47)=1,0,IF(O48="有り",1,0))</f>
        <v>0</v>
      </c>
      <c r="Q48" s="47">
        <v>5</v>
      </c>
      <c r="R48" s="47">
        <f t="shared" si="5"/>
        <v>0</v>
      </c>
      <c r="S48" t="s">
        <v>85</v>
      </c>
    </row>
    <row r="49" spans="2:21" ht="15" customHeight="1" x14ac:dyDescent="0.55000000000000004">
      <c r="C49" s="2" t="s">
        <v>87</v>
      </c>
      <c r="D49" s="29"/>
      <c r="E49" s="61" t="s">
        <v>86</v>
      </c>
      <c r="F49" s="29"/>
      <c r="G49" s="46"/>
      <c r="H49" s="58" t="s">
        <v>80</v>
      </c>
      <c r="I49" s="2"/>
      <c r="J49" s="2"/>
      <c r="K49" s="2"/>
      <c r="L49" s="2"/>
      <c r="N49" s="29" t="s">
        <v>87</v>
      </c>
      <c r="O49" s="24">
        <f t="shared" si="6"/>
        <v>0</v>
      </c>
      <c r="P49" s="24">
        <f>IF(SUM(P$47:P48)=1,0,IF(O49="有り",1,0))</f>
        <v>0</v>
      </c>
      <c r="Q49" s="47">
        <v>3</v>
      </c>
      <c r="R49" s="47">
        <f t="shared" si="5"/>
        <v>0</v>
      </c>
    </row>
    <row r="50" spans="2:21" ht="15" customHeight="1" x14ac:dyDescent="0.55000000000000004">
      <c r="C50" s="2" t="s">
        <v>89</v>
      </c>
      <c r="D50" s="29"/>
      <c r="E50" s="61" t="s">
        <v>88</v>
      </c>
      <c r="F50" s="29"/>
      <c r="G50" s="46"/>
      <c r="H50" s="58" t="s">
        <v>80</v>
      </c>
      <c r="I50" s="2"/>
      <c r="J50" s="2"/>
      <c r="K50" s="2"/>
      <c r="L50" s="2"/>
      <c r="N50" s="29" t="s">
        <v>89</v>
      </c>
      <c r="O50" s="24">
        <f t="shared" si="6"/>
        <v>0</v>
      </c>
      <c r="P50" s="24">
        <f>IF(SUM(P$47:P49)=1,0,IF(O50="有り",1,0))</f>
        <v>0</v>
      </c>
      <c r="Q50" s="47">
        <v>1</v>
      </c>
      <c r="R50" s="47">
        <f t="shared" si="5"/>
        <v>0</v>
      </c>
    </row>
    <row r="51" spans="2:21" ht="15" customHeight="1" x14ac:dyDescent="0.55000000000000004">
      <c r="C51" s="2" t="s">
        <v>91</v>
      </c>
      <c r="D51" s="29"/>
      <c r="E51" s="61" t="s">
        <v>90</v>
      </c>
      <c r="F51" s="29"/>
      <c r="G51" s="120"/>
      <c r="H51" s="121"/>
      <c r="I51" s="122"/>
      <c r="J51" s="2"/>
      <c r="K51" s="2"/>
      <c r="L51" s="2"/>
      <c r="N51" s="29" t="s">
        <v>91</v>
      </c>
      <c r="O51" s="24">
        <f t="shared" si="6"/>
        <v>0</v>
      </c>
      <c r="P51" s="24">
        <f>IF(SUM(P$47:P50)=1,0,IF(O51&lt;&gt;0,1,0))</f>
        <v>0</v>
      </c>
      <c r="Q51" s="47">
        <v>1</v>
      </c>
      <c r="R51" s="47">
        <f t="shared" si="5"/>
        <v>0</v>
      </c>
    </row>
    <row r="52" spans="2:21" ht="15" customHeight="1" x14ac:dyDescent="0.55000000000000004">
      <c r="C52" s="2" t="s">
        <v>667</v>
      </c>
      <c r="D52" s="155" t="s">
        <v>92</v>
      </c>
      <c r="E52" s="155"/>
      <c r="F52" s="156"/>
      <c r="G52" s="46"/>
      <c r="H52" s="58" t="s">
        <v>80</v>
      </c>
      <c r="I52" s="2"/>
      <c r="J52" s="2"/>
      <c r="K52" s="2"/>
      <c r="L52" s="2"/>
      <c r="N52" s="29" t="s">
        <v>93</v>
      </c>
      <c r="O52" s="24">
        <f t="shared" si="6"/>
        <v>0</v>
      </c>
      <c r="P52" s="24">
        <f t="shared" si="7"/>
        <v>0</v>
      </c>
      <c r="Q52" s="47">
        <v>10</v>
      </c>
      <c r="R52" s="47">
        <f t="shared" si="5"/>
        <v>0</v>
      </c>
      <c r="S52" t="s">
        <v>94</v>
      </c>
      <c r="U52" t="s">
        <v>95</v>
      </c>
    </row>
    <row r="53" spans="2:21" ht="15" customHeight="1" x14ac:dyDescent="0.55000000000000004">
      <c r="C53" s="2"/>
      <c r="D53" s="157" t="s">
        <v>839</v>
      </c>
      <c r="E53" s="61"/>
      <c r="F53" s="29"/>
      <c r="G53" s="2"/>
      <c r="H53" s="2"/>
      <c r="I53" s="2"/>
      <c r="J53" s="2"/>
      <c r="K53" s="2"/>
      <c r="L53" s="2"/>
      <c r="N53" s="29"/>
    </row>
    <row r="54" spans="2:21" ht="15" customHeight="1" x14ac:dyDescent="0.55000000000000004">
      <c r="C54" s="2" t="s">
        <v>700</v>
      </c>
      <c r="D54" s="29" t="s">
        <v>96</v>
      </c>
      <c r="E54" s="61"/>
      <c r="F54" s="29"/>
      <c r="G54" s="46"/>
      <c r="H54" s="58" t="s">
        <v>80</v>
      </c>
      <c r="I54" s="2"/>
      <c r="J54" s="2"/>
      <c r="K54" s="2"/>
      <c r="L54" s="2"/>
      <c r="N54" s="29" t="s">
        <v>97</v>
      </c>
      <c r="O54" s="24">
        <f t="shared" ref="O54" si="8">G54</f>
        <v>0</v>
      </c>
      <c r="P54" s="24">
        <f t="shared" ref="P54" si="9">IF(O54="有り",1,0)</f>
        <v>0</v>
      </c>
      <c r="Q54" s="47">
        <v>10</v>
      </c>
      <c r="R54" s="47">
        <f t="shared" ref="R54" si="10">P54*Q54</f>
        <v>0</v>
      </c>
      <c r="S54" t="s">
        <v>94</v>
      </c>
      <c r="U54" t="s">
        <v>98</v>
      </c>
    </row>
    <row r="55" spans="2:21" ht="15" customHeight="1" x14ac:dyDescent="0.55000000000000004">
      <c r="C55" s="2"/>
      <c r="D55" s="157" t="s">
        <v>842</v>
      </c>
      <c r="E55" s="61"/>
      <c r="F55" s="29"/>
      <c r="G55" s="2"/>
      <c r="H55" s="2"/>
      <c r="I55" s="2"/>
      <c r="J55" s="2"/>
      <c r="K55" s="2"/>
      <c r="L55" s="2"/>
      <c r="N55" s="29"/>
    </row>
    <row r="56" spans="2:21" ht="15" customHeight="1" x14ac:dyDescent="0.55000000000000004">
      <c r="C56" s="2" t="s">
        <v>701</v>
      </c>
      <c r="D56" s="29" t="s">
        <v>843</v>
      </c>
      <c r="E56" s="61"/>
      <c r="F56" s="29"/>
      <c r="G56" s="46"/>
      <c r="H56" s="58" t="s">
        <v>80</v>
      </c>
      <c r="I56" s="2"/>
      <c r="J56" s="2"/>
      <c r="K56" s="2"/>
      <c r="L56" s="2"/>
      <c r="N56" s="29" t="s">
        <v>99</v>
      </c>
      <c r="O56" s="24">
        <f>G56</f>
        <v>0</v>
      </c>
      <c r="P56" s="24">
        <f>IF(O56="有り",1,0)</f>
        <v>0</v>
      </c>
      <c r="Q56" s="47">
        <v>10</v>
      </c>
      <c r="R56" s="47">
        <f>P56*Q56</f>
        <v>0</v>
      </c>
      <c r="S56" t="s">
        <v>94</v>
      </c>
      <c r="U56" t="s">
        <v>100</v>
      </c>
    </row>
    <row r="57" spans="2:21" ht="15" customHeight="1" x14ac:dyDescent="0.55000000000000004">
      <c r="C57" s="2"/>
      <c r="D57" s="157" t="s">
        <v>844</v>
      </c>
      <c r="E57" s="61"/>
      <c r="F57" s="29"/>
      <c r="G57" s="29"/>
      <c r="H57" s="29"/>
      <c r="I57" s="29"/>
      <c r="J57" s="29"/>
      <c r="K57" s="29"/>
      <c r="L57" s="2"/>
      <c r="N57" s="29"/>
    </row>
    <row r="58" spans="2:21" ht="15" customHeight="1" x14ac:dyDescent="0.55000000000000004">
      <c r="C58" s="2" t="s">
        <v>702</v>
      </c>
      <c r="D58" s="29" t="s">
        <v>845</v>
      </c>
      <c r="E58" s="61"/>
      <c r="F58" s="29"/>
      <c r="G58" s="158"/>
      <c r="H58" s="159" t="s">
        <v>80</v>
      </c>
      <c r="I58" s="29"/>
      <c r="J58" s="29"/>
      <c r="K58" s="29"/>
      <c r="L58" s="2"/>
      <c r="N58" s="29" t="s">
        <v>101</v>
      </c>
      <c r="O58" s="24">
        <f>G58</f>
        <v>0</v>
      </c>
      <c r="P58" s="24">
        <f>IF(O58="有り",1,0)</f>
        <v>0</v>
      </c>
      <c r="Q58" s="47">
        <v>10</v>
      </c>
      <c r="R58" s="47">
        <f>P58*Q58</f>
        <v>0</v>
      </c>
      <c r="S58" t="s">
        <v>94</v>
      </c>
      <c r="U58" t="s">
        <v>102</v>
      </c>
    </row>
    <row r="59" spans="2:21" ht="15" customHeight="1" x14ac:dyDescent="0.55000000000000004">
      <c r="C59" s="2"/>
      <c r="D59" s="157" t="s">
        <v>846</v>
      </c>
      <c r="E59" s="61"/>
      <c r="F59" s="29"/>
      <c r="G59" s="29"/>
      <c r="H59" s="29"/>
      <c r="I59" s="29"/>
      <c r="J59" s="29"/>
      <c r="K59" s="29"/>
      <c r="L59" s="2"/>
      <c r="N59" s="29"/>
    </row>
    <row r="60" spans="2:21" ht="15" customHeight="1" x14ac:dyDescent="0.55000000000000004">
      <c r="C60" s="2" t="s">
        <v>703</v>
      </c>
      <c r="D60" s="29" t="s">
        <v>103</v>
      </c>
      <c r="E60" s="61"/>
      <c r="F60" s="29"/>
      <c r="G60" s="158"/>
      <c r="H60" s="159" t="s">
        <v>80</v>
      </c>
      <c r="I60" s="29"/>
      <c r="J60" s="29"/>
      <c r="K60" s="29"/>
      <c r="L60" s="2"/>
      <c r="N60" s="29" t="s">
        <v>104</v>
      </c>
      <c r="O60" s="24">
        <f>G60</f>
        <v>0</v>
      </c>
      <c r="P60" s="24">
        <f>IF(O60="有り",1,0)</f>
        <v>0</v>
      </c>
      <c r="Q60" s="47">
        <v>10</v>
      </c>
      <c r="R60" s="47">
        <f>P60*Q60</f>
        <v>0</v>
      </c>
      <c r="S60" t="s">
        <v>94</v>
      </c>
      <c r="U60" t="s">
        <v>105</v>
      </c>
    </row>
    <row r="61" spans="2:21" ht="15" customHeight="1" x14ac:dyDescent="0.55000000000000004">
      <c r="C61" s="2"/>
      <c r="D61" s="157" t="s">
        <v>847</v>
      </c>
      <c r="E61" s="61"/>
      <c r="F61" s="29"/>
      <c r="G61" s="29"/>
      <c r="H61" s="29"/>
      <c r="I61" s="29"/>
      <c r="J61" s="29"/>
      <c r="K61" s="29"/>
      <c r="L61" s="2"/>
      <c r="N61" s="29"/>
    </row>
    <row r="62" spans="2:21" ht="15" customHeight="1" x14ac:dyDescent="0.55000000000000004">
      <c r="C62" s="2" t="s">
        <v>704</v>
      </c>
      <c r="D62" s="29" t="s">
        <v>106</v>
      </c>
      <c r="E62" s="61"/>
      <c r="F62" s="29"/>
      <c r="G62" s="158"/>
      <c r="H62" s="159" t="s">
        <v>80</v>
      </c>
      <c r="I62" s="29"/>
      <c r="J62" s="29"/>
      <c r="K62" s="29"/>
      <c r="L62" s="2"/>
      <c r="N62" s="29" t="s">
        <v>107</v>
      </c>
      <c r="O62" s="24">
        <f>G62</f>
        <v>0</v>
      </c>
      <c r="P62" s="24">
        <f>IF(O62="有り",1,0)</f>
        <v>0</v>
      </c>
      <c r="Q62" s="47">
        <v>10</v>
      </c>
      <c r="R62" s="47">
        <f>P62*Q62</f>
        <v>0</v>
      </c>
      <c r="S62" t="s">
        <v>94</v>
      </c>
      <c r="U62" t="s">
        <v>98</v>
      </c>
    </row>
    <row r="63" spans="2:21" ht="15" customHeight="1" x14ac:dyDescent="0.55000000000000004">
      <c r="C63" s="2"/>
      <c r="D63" s="157" t="s">
        <v>848</v>
      </c>
      <c r="E63" s="61"/>
      <c r="F63" s="29"/>
      <c r="G63" s="29"/>
      <c r="H63" s="29"/>
      <c r="I63" s="29"/>
      <c r="J63" s="29"/>
      <c r="K63" s="29"/>
      <c r="L63" s="2"/>
      <c r="N63" s="29"/>
    </row>
    <row r="64" spans="2:21" ht="15" customHeight="1" x14ac:dyDescent="0.55000000000000004">
      <c r="B64" s="63" t="s">
        <v>108</v>
      </c>
      <c r="C64" s="2" t="s">
        <v>705</v>
      </c>
      <c r="D64" s="29" t="s">
        <v>849</v>
      </c>
      <c r="E64" s="61"/>
      <c r="F64" s="29"/>
      <c r="G64" s="158"/>
      <c r="H64" s="159" t="s">
        <v>109</v>
      </c>
      <c r="I64" s="29"/>
      <c r="J64" s="29"/>
      <c r="K64" s="29"/>
      <c r="L64" s="2"/>
      <c r="N64" s="29" t="s">
        <v>110</v>
      </c>
      <c r="O64" s="24">
        <f>G64</f>
        <v>0</v>
      </c>
      <c r="P64" s="24">
        <f>IF(O64="該当する",9,0)</f>
        <v>0</v>
      </c>
      <c r="Q64" s="47"/>
      <c r="R64" s="47">
        <f>P64*-1000</f>
        <v>0</v>
      </c>
      <c r="S64" s="64" t="s">
        <v>111</v>
      </c>
    </row>
    <row r="65" spans="2:19" ht="15" customHeight="1" x14ac:dyDescent="0.55000000000000004">
      <c r="C65" s="2"/>
      <c r="D65" s="29"/>
      <c r="E65" s="61"/>
      <c r="F65" s="29"/>
      <c r="G65" s="29"/>
      <c r="H65" s="29"/>
      <c r="I65" s="29"/>
      <c r="J65" s="29"/>
      <c r="K65" s="29"/>
      <c r="L65" s="2"/>
      <c r="N65" s="2"/>
    </row>
    <row r="66" spans="2:19" ht="14.25" customHeight="1" x14ac:dyDescent="0.55000000000000004">
      <c r="B66" s="63" t="s">
        <v>108</v>
      </c>
      <c r="C66" s="2" t="s">
        <v>706</v>
      </c>
      <c r="D66" s="29" t="s">
        <v>112</v>
      </c>
      <c r="E66" s="61"/>
      <c r="F66" s="29"/>
      <c r="G66" s="158"/>
      <c r="H66" s="159" t="s">
        <v>109</v>
      </c>
      <c r="I66" s="29"/>
      <c r="J66" s="29"/>
      <c r="K66" s="29"/>
      <c r="L66" s="2"/>
      <c r="N66" s="29" t="s">
        <v>113</v>
      </c>
      <c r="O66" s="24">
        <f>G66</f>
        <v>0</v>
      </c>
      <c r="P66" s="24">
        <f>IF(O66="該当する",9,0)</f>
        <v>0</v>
      </c>
      <c r="Q66" s="47"/>
      <c r="R66" s="47">
        <f>P66*-1000</f>
        <v>0</v>
      </c>
      <c r="S66" s="64" t="s">
        <v>111</v>
      </c>
    </row>
    <row r="67" spans="2:19" ht="15" customHeight="1" x14ac:dyDescent="0.55000000000000004">
      <c r="C67" s="2"/>
      <c r="D67" s="160" t="s">
        <v>850</v>
      </c>
      <c r="E67" s="160"/>
      <c r="F67" s="160"/>
      <c r="G67" s="160"/>
      <c r="H67" s="160"/>
      <c r="I67" s="160"/>
      <c r="J67" s="160"/>
      <c r="K67" s="160"/>
      <c r="L67" s="2"/>
      <c r="N67" s="29"/>
    </row>
    <row r="68" spans="2:19" ht="15" customHeight="1" x14ac:dyDescent="0.55000000000000004">
      <c r="C68" s="2"/>
      <c r="D68" s="160"/>
      <c r="E68" s="160"/>
      <c r="F68" s="160"/>
      <c r="G68" s="160"/>
      <c r="H68" s="160"/>
      <c r="I68" s="160"/>
      <c r="J68" s="160"/>
      <c r="K68" s="160"/>
      <c r="L68" s="2"/>
      <c r="N68" s="29"/>
    </row>
    <row r="69" spans="2:19" ht="15" customHeight="1" x14ac:dyDescent="0.55000000000000004">
      <c r="B69" s="63" t="s">
        <v>108</v>
      </c>
      <c r="C69" s="2" t="s">
        <v>707</v>
      </c>
      <c r="D69" s="161" t="s">
        <v>114</v>
      </c>
      <c r="E69" s="162"/>
      <c r="F69" s="162"/>
      <c r="G69" s="162"/>
      <c r="H69" s="162"/>
      <c r="I69" s="162"/>
      <c r="J69" s="162"/>
      <c r="K69" s="162"/>
      <c r="L69" s="2"/>
      <c r="N69" s="29"/>
    </row>
    <row r="70" spans="2:19" ht="15" customHeight="1" x14ac:dyDescent="0.55000000000000004">
      <c r="C70" s="2"/>
      <c r="D70" s="162"/>
      <c r="E70" s="162"/>
      <c r="F70" s="162"/>
      <c r="G70" s="163"/>
      <c r="H70" s="159" t="s">
        <v>115</v>
      </c>
      <c r="I70" s="154"/>
      <c r="J70" s="162"/>
      <c r="K70" s="162"/>
      <c r="L70" s="2"/>
      <c r="N70" s="29" t="s">
        <v>116</v>
      </c>
      <c r="O70" s="24">
        <f>G70</f>
        <v>0</v>
      </c>
      <c r="P70" s="24">
        <f>IF(O70="未完納である",9,0)</f>
        <v>0</v>
      </c>
      <c r="Q70" s="47"/>
      <c r="R70" s="47">
        <f>P70*-1000</f>
        <v>0</v>
      </c>
      <c r="S70" s="64" t="s">
        <v>117</v>
      </c>
    </row>
    <row r="71" spans="2:19" ht="15" customHeight="1" x14ac:dyDescent="0.55000000000000004">
      <c r="B71" s="63" t="s">
        <v>108</v>
      </c>
      <c r="C71" s="2" t="s">
        <v>708</v>
      </c>
      <c r="D71" s="161" t="s">
        <v>118</v>
      </c>
      <c r="E71" s="162"/>
      <c r="F71" s="162"/>
      <c r="G71" s="162"/>
      <c r="H71" s="162"/>
      <c r="I71" s="162"/>
      <c r="J71" s="162"/>
      <c r="K71" s="162"/>
      <c r="L71" s="2"/>
      <c r="N71" s="29"/>
    </row>
    <row r="72" spans="2:19" ht="15" customHeight="1" x14ac:dyDescent="0.55000000000000004">
      <c r="C72" s="2"/>
      <c r="D72" s="162"/>
      <c r="E72" s="162"/>
      <c r="F72" s="162"/>
      <c r="G72" s="163"/>
      <c r="H72" s="159" t="s">
        <v>115</v>
      </c>
      <c r="I72" s="154"/>
      <c r="J72" s="162"/>
      <c r="K72" s="162"/>
      <c r="L72" s="2"/>
      <c r="N72" s="29" t="s">
        <v>119</v>
      </c>
      <c r="O72" s="24">
        <f>G72</f>
        <v>0</v>
      </c>
      <c r="P72" s="24">
        <f>IF(O72="未完納である",9,0)</f>
        <v>0</v>
      </c>
      <c r="Q72" s="47"/>
      <c r="R72" s="47">
        <f>P72*-1000</f>
        <v>0</v>
      </c>
      <c r="S72" s="64" t="s">
        <v>117</v>
      </c>
    </row>
    <row r="73" spans="2:19" ht="15" customHeight="1" x14ac:dyDescent="0.55000000000000004">
      <c r="B73" s="63" t="s">
        <v>108</v>
      </c>
      <c r="C73" s="2" t="s">
        <v>709</v>
      </c>
      <c r="D73" s="164" t="s">
        <v>840</v>
      </c>
      <c r="E73" s="164"/>
      <c r="F73" s="164"/>
      <c r="G73" s="164"/>
      <c r="H73" s="164"/>
      <c r="I73" s="164"/>
      <c r="J73" s="164"/>
      <c r="K73" s="164"/>
      <c r="L73" s="2"/>
      <c r="N73" s="29"/>
    </row>
    <row r="74" spans="2:19" ht="15" customHeight="1" x14ac:dyDescent="0.55000000000000004">
      <c r="B74" s="67"/>
      <c r="C74" s="2"/>
      <c r="D74" s="164"/>
      <c r="E74" s="164"/>
      <c r="F74" s="164"/>
      <c r="G74" s="164"/>
      <c r="H74" s="164"/>
      <c r="I74" s="164"/>
      <c r="J74" s="164"/>
      <c r="K74" s="164"/>
      <c r="L74" s="2"/>
      <c r="N74" s="29"/>
    </row>
    <row r="75" spans="2:19" ht="15" customHeight="1" x14ac:dyDescent="0.55000000000000004">
      <c r="C75" s="2"/>
      <c r="D75" s="161"/>
      <c r="E75" s="162"/>
      <c r="F75" s="162"/>
      <c r="G75" s="158"/>
      <c r="H75" s="159" t="s">
        <v>109</v>
      </c>
      <c r="I75" s="162"/>
      <c r="J75" s="162"/>
      <c r="K75" s="162"/>
      <c r="L75" s="2"/>
      <c r="N75" s="29" t="s">
        <v>120</v>
      </c>
      <c r="O75" s="24">
        <f>G75</f>
        <v>0</v>
      </c>
      <c r="P75" s="24">
        <f>IF(O75="該当する",9,0)</f>
        <v>0</v>
      </c>
      <c r="Q75" s="47"/>
      <c r="R75" s="47">
        <f>P75*-1000</f>
        <v>0</v>
      </c>
      <c r="S75" s="64" t="s">
        <v>111</v>
      </c>
    </row>
    <row r="76" spans="2:19" ht="15" customHeight="1" x14ac:dyDescent="0.55000000000000004">
      <c r="C76" s="2"/>
      <c r="D76" s="65"/>
      <c r="E76" s="65"/>
      <c r="F76" s="65"/>
      <c r="G76" s="65"/>
      <c r="H76" s="65"/>
      <c r="I76" s="65"/>
      <c r="J76" s="65"/>
      <c r="K76" s="65"/>
      <c r="L76" s="2"/>
      <c r="N76" s="29"/>
    </row>
    <row r="77" spans="2:19" ht="15" customHeight="1" thickBot="1" x14ac:dyDescent="0.6">
      <c r="C77" s="2"/>
      <c r="D77" s="2"/>
      <c r="E77" s="3"/>
      <c r="F77" s="2"/>
      <c r="G77" s="2"/>
      <c r="H77" s="2"/>
      <c r="I77" s="2"/>
      <c r="J77" s="2"/>
      <c r="K77" s="2"/>
      <c r="L77" s="2"/>
      <c r="N77" s="29"/>
    </row>
    <row r="78" spans="2:19" ht="15" customHeight="1" thickBot="1" x14ac:dyDescent="0.6">
      <c r="C78" s="1" t="s">
        <v>121</v>
      </c>
      <c r="D78" s="2"/>
      <c r="E78" s="3"/>
      <c r="F78" s="2"/>
      <c r="G78" s="2"/>
      <c r="H78" s="2"/>
      <c r="I78" s="2"/>
      <c r="J78" s="2"/>
      <c r="K78" s="2"/>
      <c r="L78" s="2"/>
      <c r="N78" s="27" t="s">
        <v>121</v>
      </c>
      <c r="Q78" s="44">
        <f>SUM(Q79:Q281)</f>
        <v>680</v>
      </c>
      <c r="R78" s="44">
        <f>SUM(R79:R279)</f>
        <v>0</v>
      </c>
    </row>
    <row r="79" spans="2:19" ht="15" customHeight="1" x14ac:dyDescent="0.55000000000000004">
      <c r="C79" s="2"/>
      <c r="D79" s="2" t="s">
        <v>122</v>
      </c>
      <c r="E79" s="3"/>
      <c r="F79" s="2"/>
      <c r="G79" s="2"/>
      <c r="H79" s="2"/>
      <c r="I79" s="2"/>
      <c r="J79" s="2"/>
      <c r="K79" s="2"/>
      <c r="L79" s="2"/>
      <c r="N79" s="29"/>
    </row>
    <row r="80" spans="2:19" ht="15" customHeight="1" x14ac:dyDescent="0.55000000000000004">
      <c r="C80" s="2"/>
      <c r="D80" s="2"/>
      <c r="E80" s="3"/>
      <c r="F80" s="2"/>
      <c r="G80" s="2" t="s">
        <v>123</v>
      </c>
      <c r="H80" s="2"/>
      <c r="I80" s="2"/>
      <c r="J80" s="2" t="s">
        <v>124</v>
      </c>
      <c r="K80" s="2"/>
      <c r="L80" s="2"/>
      <c r="N80" s="29"/>
    </row>
    <row r="81" spans="2:26" ht="15" customHeight="1" x14ac:dyDescent="0.55000000000000004">
      <c r="B81" s="50" t="s">
        <v>50</v>
      </c>
      <c r="C81" s="2" t="s">
        <v>711</v>
      </c>
      <c r="D81" s="123" t="s">
        <v>125</v>
      </c>
      <c r="E81" s="3" t="s">
        <v>126</v>
      </c>
      <c r="F81" s="2" t="s">
        <v>711</v>
      </c>
      <c r="G81" s="46"/>
      <c r="H81" s="58" t="s">
        <v>80</v>
      </c>
      <c r="I81" s="2"/>
      <c r="J81" s="46"/>
      <c r="K81" s="58" t="s">
        <v>80</v>
      </c>
      <c r="L81" s="2"/>
      <c r="N81" s="29" t="s">
        <v>127</v>
      </c>
      <c r="O81" s="24">
        <f t="shared" ref="O81:O103" si="11">G81</f>
        <v>0</v>
      </c>
      <c r="P81" s="24">
        <f t="shared" ref="P81:P103" si="12">IF(O81="有り",1,0)</f>
        <v>0</v>
      </c>
      <c r="Q81" s="47">
        <v>20</v>
      </c>
      <c r="R81" s="47">
        <f t="shared" ref="R81:R128" si="13">P81*Q81</f>
        <v>0</v>
      </c>
      <c r="S81" t="s">
        <v>94</v>
      </c>
      <c r="V81" s="29"/>
      <c r="W81" s="42"/>
      <c r="X81" s="42"/>
      <c r="Y81" s="6"/>
      <c r="Z81" s="6"/>
    </row>
    <row r="82" spans="2:26" ht="15" customHeight="1" x14ac:dyDescent="0.55000000000000004">
      <c r="B82" s="50" t="s">
        <v>50</v>
      </c>
      <c r="C82" s="2" t="s">
        <v>712</v>
      </c>
      <c r="D82" s="123"/>
      <c r="E82" s="3" t="s">
        <v>128</v>
      </c>
      <c r="F82" s="2" t="s">
        <v>712</v>
      </c>
      <c r="G82" s="46"/>
      <c r="H82" s="58" t="s">
        <v>80</v>
      </c>
      <c r="I82" s="2"/>
      <c r="J82" s="46"/>
      <c r="K82" s="58" t="s">
        <v>80</v>
      </c>
      <c r="L82" s="2"/>
      <c r="N82" s="29" t="s">
        <v>129</v>
      </c>
      <c r="O82" s="24">
        <f t="shared" si="11"/>
        <v>0</v>
      </c>
      <c r="P82" s="24">
        <f t="shared" si="12"/>
        <v>0</v>
      </c>
      <c r="Q82" s="47">
        <v>10</v>
      </c>
      <c r="R82" s="47">
        <f t="shared" si="13"/>
        <v>0</v>
      </c>
      <c r="S82" t="s">
        <v>94</v>
      </c>
      <c r="V82" s="29"/>
      <c r="W82" s="42"/>
      <c r="X82" s="42"/>
      <c r="Y82" s="6"/>
      <c r="Z82" s="6"/>
    </row>
    <row r="83" spans="2:26" ht="15" customHeight="1" x14ac:dyDescent="0.55000000000000004">
      <c r="B83" s="67"/>
      <c r="C83" s="2" t="s">
        <v>713</v>
      </c>
      <c r="D83" s="2"/>
      <c r="E83" s="3" t="s">
        <v>130</v>
      </c>
      <c r="F83" s="2" t="s">
        <v>713</v>
      </c>
      <c r="G83" s="46"/>
      <c r="H83" s="58" t="s">
        <v>80</v>
      </c>
      <c r="I83" s="2"/>
      <c r="J83" s="46"/>
      <c r="K83" s="58" t="s">
        <v>80</v>
      </c>
      <c r="L83" s="2"/>
      <c r="N83" s="29" t="s">
        <v>131</v>
      </c>
      <c r="O83" s="24">
        <f t="shared" si="11"/>
        <v>0</v>
      </c>
      <c r="P83" s="24">
        <f t="shared" si="12"/>
        <v>0</v>
      </c>
      <c r="Q83" s="47">
        <v>10</v>
      </c>
      <c r="R83" s="47">
        <f t="shared" si="13"/>
        <v>0</v>
      </c>
      <c r="S83" t="s">
        <v>94</v>
      </c>
      <c r="V83" s="29"/>
      <c r="W83" s="42"/>
      <c r="X83" s="42"/>
      <c r="Y83" s="6"/>
      <c r="Z83" s="6"/>
    </row>
    <row r="84" spans="2:26" ht="15" customHeight="1" x14ac:dyDescent="0.55000000000000004">
      <c r="B84" s="67"/>
      <c r="C84" s="2" t="s">
        <v>133</v>
      </c>
      <c r="D84" s="2"/>
      <c r="E84" s="3" t="s">
        <v>132</v>
      </c>
      <c r="F84" s="2" t="s">
        <v>133</v>
      </c>
      <c r="G84" s="46"/>
      <c r="H84" s="58" t="s">
        <v>80</v>
      </c>
      <c r="I84" s="2"/>
      <c r="J84" s="46"/>
      <c r="K84" s="58" t="s">
        <v>80</v>
      </c>
      <c r="L84" s="2"/>
      <c r="N84" s="29" t="s">
        <v>133</v>
      </c>
      <c r="O84" s="24">
        <f t="shared" si="11"/>
        <v>0</v>
      </c>
      <c r="P84" s="24">
        <f t="shared" si="12"/>
        <v>0</v>
      </c>
      <c r="Q84" s="47">
        <v>5</v>
      </c>
      <c r="R84" s="47">
        <f t="shared" si="13"/>
        <v>0</v>
      </c>
      <c r="S84" t="s">
        <v>94</v>
      </c>
      <c r="V84" s="29"/>
      <c r="W84" s="42"/>
      <c r="X84" s="42"/>
      <c r="Y84" s="6"/>
      <c r="Z84" s="6"/>
    </row>
    <row r="85" spans="2:26" ht="15" customHeight="1" x14ac:dyDescent="0.55000000000000004">
      <c r="B85" s="67"/>
      <c r="C85" s="2" t="s">
        <v>135</v>
      </c>
      <c r="D85" s="2"/>
      <c r="E85" s="3" t="s">
        <v>134</v>
      </c>
      <c r="F85" s="2" t="s">
        <v>135</v>
      </c>
      <c r="G85" s="46"/>
      <c r="H85" s="58" t="s">
        <v>80</v>
      </c>
      <c r="I85" s="2"/>
      <c r="J85" s="46"/>
      <c r="K85" s="58" t="s">
        <v>80</v>
      </c>
      <c r="L85" s="2"/>
      <c r="N85" s="29" t="s">
        <v>135</v>
      </c>
      <c r="O85" s="24">
        <f t="shared" si="11"/>
        <v>0</v>
      </c>
      <c r="P85" s="24">
        <f t="shared" si="12"/>
        <v>0</v>
      </c>
      <c r="Q85" s="47">
        <v>5</v>
      </c>
      <c r="R85" s="47">
        <f t="shared" si="13"/>
        <v>0</v>
      </c>
      <c r="S85" t="s">
        <v>94</v>
      </c>
      <c r="V85" s="29"/>
      <c r="W85" s="42"/>
      <c r="X85" s="42"/>
      <c r="Y85" s="6"/>
      <c r="Z85" s="6"/>
    </row>
    <row r="86" spans="2:26" ht="15" customHeight="1" x14ac:dyDescent="0.55000000000000004">
      <c r="B86" s="67"/>
      <c r="C86" s="2" t="s">
        <v>138</v>
      </c>
      <c r="D86" s="123" t="s">
        <v>136</v>
      </c>
      <c r="E86" s="3" t="s">
        <v>137</v>
      </c>
      <c r="F86" s="2" t="s">
        <v>138</v>
      </c>
      <c r="G86" s="46"/>
      <c r="H86" s="58" t="s">
        <v>80</v>
      </c>
      <c r="I86" s="2"/>
      <c r="J86" s="46"/>
      <c r="K86" s="58" t="s">
        <v>80</v>
      </c>
      <c r="L86" s="2"/>
      <c r="N86" s="29" t="s">
        <v>138</v>
      </c>
      <c r="O86" s="24">
        <f t="shared" si="11"/>
        <v>0</v>
      </c>
      <c r="P86" s="24">
        <f t="shared" si="12"/>
        <v>0</v>
      </c>
      <c r="Q86" s="47">
        <v>1</v>
      </c>
      <c r="R86" s="47">
        <f t="shared" si="13"/>
        <v>0</v>
      </c>
      <c r="S86" t="s">
        <v>94</v>
      </c>
      <c r="V86" s="29"/>
      <c r="W86" s="42"/>
      <c r="X86" s="42"/>
      <c r="Y86" s="6"/>
      <c r="Z86" s="6"/>
    </row>
    <row r="87" spans="2:26" ht="15" customHeight="1" x14ac:dyDescent="0.55000000000000004">
      <c r="B87" s="67"/>
      <c r="C87" s="2" t="s">
        <v>140</v>
      </c>
      <c r="D87" s="123"/>
      <c r="E87" s="3" t="s">
        <v>139</v>
      </c>
      <c r="F87" s="2" t="s">
        <v>140</v>
      </c>
      <c r="G87" s="46"/>
      <c r="H87" s="58" t="s">
        <v>80</v>
      </c>
      <c r="I87" s="2"/>
      <c r="J87" s="46"/>
      <c r="K87" s="58" t="s">
        <v>80</v>
      </c>
      <c r="L87" s="2"/>
      <c r="N87" s="29" t="s">
        <v>140</v>
      </c>
      <c r="O87" s="24">
        <f t="shared" si="11"/>
        <v>0</v>
      </c>
      <c r="P87" s="24">
        <f t="shared" si="12"/>
        <v>0</v>
      </c>
      <c r="Q87" s="47">
        <v>3</v>
      </c>
      <c r="R87" s="47">
        <f t="shared" si="13"/>
        <v>0</v>
      </c>
      <c r="S87" t="s">
        <v>94</v>
      </c>
      <c r="V87" s="29"/>
      <c r="W87" s="42"/>
      <c r="X87" s="42"/>
      <c r="Y87" s="6"/>
      <c r="Z87" s="6"/>
    </row>
    <row r="88" spans="2:26" ht="15" customHeight="1" x14ac:dyDescent="0.55000000000000004">
      <c r="B88" s="67"/>
      <c r="C88" s="2" t="s">
        <v>142</v>
      </c>
      <c r="D88" s="2"/>
      <c r="E88" s="3" t="s">
        <v>141</v>
      </c>
      <c r="F88" s="2" t="s">
        <v>142</v>
      </c>
      <c r="G88" s="46"/>
      <c r="H88" s="58" t="s">
        <v>80</v>
      </c>
      <c r="I88" s="2"/>
      <c r="J88" s="46"/>
      <c r="K88" s="58" t="s">
        <v>80</v>
      </c>
      <c r="L88" s="2"/>
      <c r="N88" s="29" t="s">
        <v>142</v>
      </c>
      <c r="O88" s="24">
        <f t="shared" si="11"/>
        <v>0</v>
      </c>
      <c r="P88" s="24">
        <f t="shared" si="12"/>
        <v>0</v>
      </c>
      <c r="Q88" s="47">
        <v>1</v>
      </c>
      <c r="R88" s="47">
        <f t="shared" si="13"/>
        <v>0</v>
      </c>
      <c r="S88" t="s">
        <v>94</v>
      </c>
      <c r="V88" s="29"/>
      <c r="W88" s="42"/>
      <c r="X88" s="42"/>
      <c r="Y88" s="6"/>
      <c r="Z88" s="6"/>
    </row>
    <row r="89" spans="2:26" ht="15" customHeight="1" x14ac:dyDescent="0.55000000000000004">
      <c r="B89" s="67"/>
      <c r="C89" s="2" t="s">
        <v>144</v>
      </c>
      <c r="D89" s="2"/>
      <c r="E89" s="3" t="s">
        <v>143</v>
      </c>
      <c r="F89" s="2" t="s">
        <v>144</v>
      </c>
      <c r="G89" s="46"/>
      <c r="H89" s="58" t="s">
        <v>80</v>
      </c>
      <c r="I89" s="2"/>
      <c r="J89" s="46"/>
      <c r="K89" s="58" t="s">
        <v>80</v>
      </c>
      <c r="L89" s="2"/>
      <c r="N89" s="29" t="s">
        <v>144</v>
      </c>
      <c r="O89" s="24">
        <f t="shared" si="11"/>
        <v>0</v>
      </c>
      <c r="P89" s="24">
        <f t="shared" si="12"/>
        <v>0</v>
      </c>
      <c r="Q89" s="47">
        <v>1</v>
      </c>
      <c r="R89" s="47">
        <f t="shared" si="13"/>
        <v>0</v>
      </c>
      <c r="S89" t="s">
        <v>94</v>
      </c>
      <c r="V89" s="29"/>
      <c r="W89" s="42"/>
      <c r="X89" s="42"/>
      <c r="Y89" s="6"/>
      <c r="Z89" s="6"/>
    </row>
    <row r="90" spans="2:26" ht="15" customHeight="1" x14ac:dyDescent="0.55000000000000004">
      <c r="B90" s="67"/>
      <c r="C90" s="2" t="s">
        <v>146</v>
      </c>
      <c r="D90" s="2"/>
      <c r="E90" s="3" t="s">
        <v>145</v>
      </c>
      <c r="F90" s="2" t="s">
        <v>146</v>
      </c>
      <c r="G90" s="46"/>
      <c r="H90" s="58" t="s">
        <v>80</v>
      </c>
      <c r="I90" s="2"/>
      <c r="J90" s="46"/>
      <c r="K90" s="58" t="s">
        <v>80</v>
      </c>
      <c r="L90" s="2"/>
      <c r="N90" s="29" t="s">
        <v>146</v>
      </c>
      <c r="O90" s="24">
        <f t="shared" si="11"/>
        <v>0</v>
      </c>
      <c r="P90" s="24">
        <f t="shared" si="12"/>
        <v>0</v>
      </c>
      <c r="Q90" s="47">
        <v>1</v>
      </c>
      <c r="R90" s="47">
        <f t="shared" si="13"/>
        <v>0</v>
      </c>
      <c r="S90" t="s">
        <v>94</v>
      </c>
      <c r="V90" s="29"/>
      <c r="W90" s="42"/>
      <c r="X90" s="42"/>
      <c r="Y90" s="6"/>
      <c r="Z90" s="6"/>
    </row>
    <row r="91" spans="2:26" ht="15" customHeight="1" x14ac:dyDescent="0.55000000000000004">
      <c r="B91" s="67"/>
      <c r="C91" s="2" t="s">
        <v>148</v>
      </c>
      <c r="D91" s="2"/>
      <c r="E91" s="3" t="s">
        <v>147</v>
      </c>
      <c r="F91" s="2" t="s">
        <v>148</v>
      </c>
      <c r="G91" s="46"/>
      <c r="H91" s="58" t="s">
        <v>80</v>
      </c>
      <c r="I91" s="2"/>
      <c r="J91" s="46"/>
      <c r="K91" s="58" t="s">
        <v>80</v>
      </c>
      <c r="L91" s="2"/>
      <c r="N91" s="29" t="s">
        <v>148</v>
      </c>
      <c r="O91" s="24">
        <f t="shared" si="11"/>
        <v>0</v>
      </c>
      <c r="P91" s="24">
        <f t="shared" si="12"/>
        <v>0</v>
      </c>
      <c r="Q91" s="47">
        <v>1</v>
      </c>
      <c r="R91" s="47">
        <f t="shared" si="13"/>
        <v>0</v>
      </c>
      <c r="S91" t="s">
        <v>94</v>
      </c>
      <c r="V91" s="29"/>
      <c r="W91" s="42"/>
      <c r="X91" s="42"/>
      <c r="Y91" s="6"/>
      <c r="Z91" s="6"/>
    </row>
    <row r="92" spans="2:26" ht="15" customHeight="1" x14ac:dyDescent="0.55000000000000004">
      <c r="B92" s="67"/>
      <c r="C92" s="2" t="s">
        <v>150</v>
      </c>
      <c r="D92" s="2"/>
      <c r="E92" s="3" t="s">
        <v>149</v>
      </c>
      <c r="F92" s="2" t="s">
        <v>150</v>
      </c>
      <c r="G92" s="46"/>
      <c r="H92" s="58" t="s">
        <v>80</v>
      </c>
      <c r="I92" s="2"/>
      <c r="J92" s="46"/>
      <c r="K92" s="58" t="s">
        <v>80</v>
      </c>
      <c r="L92" s="2"/>
      <c r="N92" s="29" t="s">
        <v>150</v>
      </c>
      <c r="O92" s="24">
        <f t="shared" si="11"/>
        <v>0</v>
      </c>
      <c r="P92" s="24">
        <f t="shared" si="12"/>
        <v>0</v>
      </c>
      <c r="Q92" s="47">
        <v>1</v>
      </c>
      <c r="R92" s="47">
        <f t="shared" si="13"/>
        <v>0</v>
      </c>
      <c r="S92" t="s">
        <v>94</v>
      </c>
      <c r="V92" s="29"/>
      <c r="W92" s="42"/>
      <c r="X92" s="42"/>
      <c r="Y92" s="6"/>
      <c r="Z92" s="6"/>
    </row>
    <row r="93" spans="2:26" ht="15" customHeight="1" x14ac:dyDescent="0.55000000000000004">
      <c r="B93" s="67"/>
      <c r="C93" s="2" t="s">
        <v>152</v>
      </c>
      <c r="D93" s="2"/>
      <c r="E93" s="3" t="s">
        <v>151</v>
      </c>
      <c r="F93" s="2" t="s">
        <v>152</v>
      </c>
      <c r="G93" s="46"/>
      <c r="H93" s="58" t="s">
        <v>80</v>
      </c>
      <c r="I93" s="2"/>
      <c r="J93" s="46"/>
      <c r="K93" s="58" t="s">
        <v>80</v>
      </c>
      <c r="L93" s="2"/>
      <c r="N93" s="29" t="s">
        <v>152</v>
      </c>
      <c r="O93" s="24">
        <f t="shared" si="11"/>
        <v>0</v>
      </c>
      <c r="P93" s="24">
        <f t="shared" si="12"/>
        <v>0</v>
      </c>
      <c r="Q93" s="47">
        <v>3</v>
      </c>
      <c r="R93" s="47">
        <f t="shared" si="13"/>
        <v>0</v>
      </c>
      <c r="S93" t="s">
        <v>94</v>
      </c>
      <c r="V93" s="29"/>
      <c r="W93" s="42"/>
      <c r="X93" s="42"/>
      <c r="Y93" s="6"/>
      <c r="Z93" s="6"/>
    </row>
    <row r="94" spans="2:26" ht="15" customHeight="1" x14ac:dyDescent="0.55000000000000004">
      <c r="B94" s="67"/>
      <c r="C94" s="2" t="s">
        <v>154</v>
      </c>
      <c r="D94" s="2"/>
      <c r="E94" s="3" t="s">
        <v>153</v>
      </c>
      <c r="F94" s="2" t="s">
        <v>154</v>
      </c>
      <c r="G94" s="46"/>
      <c r="H94" s="58" t="s">
        <v>80</v>
      </c>
      <c r="I94" s="2"/>
      <c r="J94" s="46"/>
      <c r="K94" s="58" t="s">
        <v>80</v>
      </c>
      <c r="L94" s="2"/>
      <c r="N94" s="29" t="s">
        <v>154</v>
      </c>
      <c r="O94" s="24">
        <f t="shared" si="11"/>
        <v>0</v>
      </c>
      <c r="P94" s="24">
        <f t="shared" si="12"/>
        <v>0</v>
      </c>
      <c r="Q94" s="47">
        <v>1</v>
      </c>
      <c r="R94" s="47">
        <f t="shared" si="13"/>
        <v>0</v>
      </c>
      <c r="S94" t="s">
        <v>94</v>
      </c>
      <c r="V94" s="29"/>
      <c r="W94" s="42"/>
      <c r="X94" s="42"/>
      <c r="Y94" s="6"/>
      <c r="Z94" s="6"/>
    </row>
    <row r="95" spans="2:26" ht="15" customHeight="1" x14ac:dyDescent="0.55000000000000004">
      <c r="B95" s="67"/>
      <c r="C95" s="2" t="s">
        <v>156</v>
      </c>
      <c r="D95" s="2"/>
      <c r="E95" s="3" t="s">
        <v>155</v>
      </c>
      <c r="F95" s="2" t="s">
        <v>156</v>
      </c>
      <c r="G95" s="46"/>
      <c r="H95" s="58" t="s">
        <v>80</v>
      </c>
      <c r="I95" s="2"/>
      <c r="J95" s="46"/>
      <c r="K95" s="58" t="s">
        <v>80</v>
      </c>
      <c r="L95" s="2"/>
      <c r="N95" s="29" t="s">
        <v>156</v>
      </c>
      <c r="O95" s="24">
        <f t="shared" si="11"/>
        <v>0</v>
      </c>
      <c r="P95" s="24">
        <f t="shared" si="12"/>
        <v>0</v>
      </c>
      <c r="Q95" s="47">
        <v>1</v>
      </c>
      <c r="R95" s="47">
        <f t="shared" si="13"/>
        <v>0</v>
      </c>
      <c r="S95" t="s">
        <v>94</v>
      </c>
      <c r="V95" s="29"/>
      <c r="W95" s="42"/>
      <c r="X95" s="42"/>
      <c r="Y95" s="6"/>
      <c r="Z95" s="6"/>
    </row>
    <row r="96" spans="2:26" ht="15" customHeight="1" x14ac:dyDescent="0.55000000000000004">
      <c r="B96" s="67"/>
      <c r="C96" s="2" t="s">
        <v>158</v>
      </c>
      <c r="D96" s="2"/>
      <c r="E96" s="3" t="s">
        <v>157</v>
      </c>
      <c r="F96" s="2" t="s">
        <v>158</v>
      </c>
      <c r="G96" s="46"/>
      <c r="H96" s="58" t="s">
        <v>80</v>
      </c>
      <c r="I96" s="2"/>
      <c r="J96" s="46"/>
      <c r="K96" s="58" t="s">
        <v>80</v>
      </c>
      <c r="L96" s="2"/>
      <c r="N96" s="29" t="s">
        <v>158</v>
      </c>
      <c r="O96" s="24">
        <f t="shared" si="11"/>
        <v>0</v>
      </c>
      <c r="P96" s="24">
        <f t="shared" si="12"/>
        <v>0</v>
      </c>
      <c r="Q96" s="47">
        <v>1</v>
      </c>
      <c r="R96" s="47">
        <f t="shared" si="13"/>
        <v>0</v>
      </c>
      <c r="S96" t="s">
        <v>94</v>
      </c>
      <c r="V96" s="29"/>
      <c r="W96" s="42"/>
      <c r="X96" s="42"/>
      <c r="Y96" s="6"/>
      <c r="Z96" s="6"/>
    </row>
    <row r="97" spans="2:26" ht="15" customHeight="1" x14ac:dyDescent="0.55000000000000004">
      <c r="B97" s="67"/>
      <c r="C97" s="2" t="s">
        <v>160</v>
      </c>
      <c r="D97" s="2"/>
      <c r="E97" s="3" t="s">
        <v>159</v>
      </c>
      <c r="F97" s="2" t="s">
        <v>160</v>
      </c>
      <c r="G97" s="46"/>
      <c r="H97" s="58" t="s">
        <v>80</v>
      </c>
      <c r="I97" s="2"/>
      <c r="J97" s="46"/>
      <c r="K97" s="58" t="s">
        <v>80</v>
      </c>
      <c r="L97" s="2"/>
      <c r="N97" s="29" t="s">
        <v>160</v>
      </c>
      <c r="O97" s="24">
        <f t="shared" si="11"/>
        <v>0</v>
      </c>
      <c r="P97" s="24">
        <f t="shared" si="12"/>
        <v>0</v>
      </c>
      <c r="Q97" s="47">
        <v>1</v>
      </c>
      <c r="R97" s="47">
        <f t="shared" si="13"/>
        <v>0</v>
      </c>
      <c r="S97" t="s">
        <v>94</v>
      </c>
      <c r="V97" s="29"/>
      <c r="W97" s="42"/>
      <c r="X97" s="42"/>
      <c r="Y97" s="6"/>
      <c r="Z97" s="6"/>
    </row>
    <row r="98" spans="2:26" ht="15" customHeight="1" x14ac:dyDescent="0.55000000000000004">
      <c r="B98" s="67"/>
      <c r="C98" s="2" t="s">
        <v>162</v>
      </c>
      <c r="D98" s="2"/>
      <c r="E98" s="3" t="s">
        <v>161</v>
      </c>
      <c r="F98" s="2" t="s">
        <v>162</v>
      </c>
      <c r="G98" s="46"/>
      <c r="H98" s="58" t="s">
        <v>80</v>
      </c>
      <c r="I98" s="2"/>
      <c r="J98" s="46"/>
      <c r="K98" s="58" t="s">
        <v>80</v>
      </c>
      <c r="L98" s="2"/>
      <c r="N98" s="29" t="s">
        <v>162</v>
      </c>
      <c r="O98" s="24">
        <f t="shared" si="11"/>
        <v>0</v>
      </c>
      <c r="P98" s="24">
        <f t="shared" si="12"/>
        <v>0</v>
      </c>
      <c r="Q98" s="47">
        <v>1</v>
      </c>
      <c r="R98" s="47">
        <f t="shared" si="13"/>
        <v>0</v>
      </c>
      <c r="S98" t="s">
        <v>94</v>
      </c>
      <c r="V98" s="29"/>
      <c r="W98" s="42"/>
      <c r="X98" s="42"/>
      <c r="Y98" s="6"/>
      <c r="Z98" s="6"/>
    </row>
    <row r="99" spans="2:26" ht="15" customHeight="1" x14ac:dyDescent="0.55000000000000004">
      <c r="B99" s="67"/>
      <c r="C99" s="2" t="s">
        <v>164</v>
      </c>
      <c r="D99" s="2"/>
      <c r="E99" s="3" t="s">
        <v>163</v>
      </c>
      <c r="F99" s="2" t="s">
        <v>164</v>
      </c>
      <c r="G99" s="46"/>
      <c r="H99" s="58" t="s">
        <v>80</v>
      </c>
      <c r="I99" s="2"/>
      <c r="J99" s="46"/>
      <c r="K99" s="58" t="s">
        <v>80</v>
      </c>
      <c r="L99" s="2"/>
      <c r="N99" s="29" t="s">
        <v>164</v>
      </c>
      <c r="O99" s="24">
        <f t="shared" si="11"/>
        <v>0</v>
      </c>
      <c r="P99" s="24">
        <f t="shared" si="12"/>
        <v>0</v>
      </c>
      <c r="Q99" s="47">
        <v>1</v>
      </c>
      <c r="R99" s="47">
        <f t="shared" si="13"/>
        <v>0</v>
      </c>
      <c r="S99" t="s">
        <v>94</v>
      </c>
      <c r="V99" s="29"/>
      <c r="W99" s="42"/>
      <c r="X99" s="42"/>
      <c r="Y99" s="6"/>
      <c r="Z99" s="6"/>
    </row>
    <row r="100" spans="2:26" ht="15" customHeight="1" x14ac:dyDescent="0.55000000000000004">
      <c r="B100" s="67"/>
      <c r="C100" s="2" t="s">
        <v>166</v>
      </c>
      <c r="D100" s="2"/>
      <c r="E100" s="3" t="s">
        <v>165</v>
      </c>
      <c r="F100" s="2" t="s">
        <v>166</v>
      </c>
      <c r="G100" s="46"/>
      <c r="H100" s="58" t="s">
        <v>80</v>
      </c>
      <c r="I100" s="2"/>
      <c r="J100" s="46"/>
      <c r="K100" s="58" t="s">
        <v>80</v>
      </c>
      <c r="L100" s="2"/>
      <c r="N100" s="29" t="s">
        <v>166</v>
      </c>
      <c r="O100" s="24">
        <f t="shared" si="11"/>
        <v>0</v>
      </c>
      <c r="P100" s="24">
        <f t="shared" si="12"/>
        <v>0</v>
      </c>
      <c r="Q100" s="47">
        <v>1</v>
      </c>
      <c r="R100" s="47">
        <f t="shared" si="13"/>
        <v>0</v>
      </c>
      <c r="S100" t="s">
        <v>94</v>
      </c>
      <c r="V100" s="29"/>
      <c r="W100" s="42"/>
      <c r="X100" s="42"/>
      <c r="Y100" s="6"/>
      <c r="Z100" s="6"/>
    </row>
    <row r="101" spans="2:26" ht="15" customHeight="1" x14ac:dyDescent="0.55000000000000004">
      <c r="B101" s="67"/>
      <c r="C101" s="2" t="s">
        <v>168</v>
      </c>
      <c r="D101" s="2"/>
      <c r="E101" s="3" t="s">
        <v>167</v>
      </c>
      <c r="F101" s="2" t="s">
        <v>168</v>
      </c>
      <c r="G101" s="46"/>
      <c r="H101" s="58" t="s">
        <v>80</v>
      </c>
      <c r="I101" s="2"/>
      <c r="J101" s="46"/>
      <c r="K101" s="58" t="s">
        <v>80</v>
      </c>
      <c r="L101" s="2"/>
      <c r="N101" s="29" t="s">
        <v>168</v>
      </c>
      <c r="O101" s="24">
        <f t="shared" si="11"/>
        <v>0</v>
      </c>
      <c r="P101" s="24">
        <f t="shared" si="12"/>
        <v>0</v>
      </c>
      <c r="Q101" s="47">
        <v>1</v>
      </c>
      <c r="R101" s="47">
        <f t="shared" si="13"/>
        <v>0</v>
      </c>
      <c r="S101" t="s">
        <v>94</v>
      </c>
      <c r="V101" s="29"/>
      <c r="W101" s="42"/>
      <c r="X101" s="42"/>
      <c r="Y101" s="6"/>
      <c r="Z101" s="6"/>
    </row>
    <row r="102" spans="2:26" ht="15" customHeight="1" x14ac:dyDescent="0.55000000000000004">
      <c r="B102" s="67"/>
      <c r="C102" s="2" t="s">
        <v>170</v>
      </c>
      <c r="D102" s="2"/>
      <c r="E102" s="3" t="s">
        <v>169</v>
      </c>
      <c r="F102" s="2" t="s">
        <v>170</v>
      </c>
      <c r="G102" s="46"/>
      <c r="H102" s="58" t="s">
        <v>80</v>
      </c>
      <c r="I102" s="2"/>
      <c r="J102" s="46"/>
      <c r="K102" s="58" t="s">
        <v>80</v>
      </c>
      <c r="L102" s="2"/>
      <c r="N102" s="29" t="s">
        <v>170</v>
      </c>
      <c r="O102" s="24">
        <f t="shared" si="11"/>
        <v>0</v>
      </c>
      <c r="P102" s="24">
        <f t="shared" si="12"/>
        <v>0</v>
      </c>
      <c r="Q102" s="47">
        <v>1</v>
      </c>
      <c r="R102" s="47">
        <f t="shared" si="13"/>
        <v>0</v>
      </c>
      <c r="S102" t="s">
        <v>94</v>
      </c>
      <c r="V102" s="29"/>
      <c r="W102" s="42"/>
      <c r="X102" s="42"/>
      <c r="Y102" s="6"/>
      <c r="Z102" s="6"/>
    </row>
    <row r="103" spans="2:26" ht="15" customHeight="1" x14ac:dyDescent="0.55000000000000004">
      <c r="B103" s="67"/>
      <c r="C103" s="2" t="s">
        <v>172</v>
      </c>
      <c r="D103" s="2"/>
      <c r="E103" s="3" t="s">
        <v>171</v>
      </c>
      <c r="F103" s="2" t="s">
        <v>172</v>
      </c>
      <c r="G103" s="46"/>
      <c r="H103" s="58" t="s">
        <v>80</v>
      </c>
      <c r="I103" s="2"/>
      <c r="J103" s="46"/>
      <c r="K103" s="58" t="s">
        <v>80</v>
      </c>
      <c r="L103" s="2"/>
      <c r="N103" s="29" t="s">
        <v>172</v>
      </c>
      <c r="O103" s="24">
        <f t="shared" si="11"/>
        <v>0</v>
      </c>
      <c r="P103" s="24">
        <f t="shared" si="12"/>
        <v>0</v>
      </c>
      <c r="Q103" s="47">
        <v>3</v>
      </c>
      <c r="R103" s="47">
        <f t="shared" si="13"/>
        <v>0</v>
      </c>
      <c r="S103" t="s">
        <v>94</v>
      </c>
      <c r="V103" s="29"/>
      <c r="W103" s="42"/>
      <c r="X103" s="42"/>
      <c r="Y103" s="6"/>
      <c r="Z103" s="6"/>
    </row>
    <row r="104" spans="2:26" ht="15" hidden="1" customHeight="1" x14ac:dyDescent="0.55000000000000004">
      <c r="B104" s="67"/>
      <c r="C104" s="68" t="s">
        <v>721</v>
      </c>
      <c r="D104" s="69"/>
      <c r="E104" s="70" t="s">
        <v>173</v>
      </c>
      <c r="F104" s="69"/>
      <c r="G104" s="71"/>
      <c r="H104" s="68"/>
      <c r="I104" s="69"/>
      <c r="J104" s="72"/>
      <c r="K104" s="68"/>
      <c r="L104" s="69"/>
      <c r="N104" s="29" t="s">
        <v>721</v>
      </c>
      <c r="O104" s="24" t="s">
        <v>174</v>
      </c>
      <c r="P104" s="24">
        <f>IF(COUNTIF(P81:P103,0)=0,1,0)</f>
        <v>0</v>
      </c>
      <c r="Q104" s="47">
        <v>10</v>
      </c>
      <c r="R104" s="47">
        <f t="shared" si="13"/>
        <v>0</v>
      </c>
      <c r="S104" t="s">
        <v>175</v>
      </c>
      <c r="V104" s="29"/>
      <c r="W104" s="42"/>
      <c r="X104" s="42"/>
      <c r="Y104" s="6"/>
      <c r="Z104" s="6"/>
    </row>
    <row r="105" spans="2:26" ht="15" hidden="1" customHeight="1" x14ac:dyDescent="0.55000000000000004">
      <c r="B105" s="50" t="s">
        <v>50</v>
      </c>
      <c r="C105" s="68" t="s">
        <v>711</v>
      </c>
      <c r="D105" s="119" t="s">
        <v>125</v>
      </c>
      <c r="E105" s="70" t="s">
        <v>176</v>
      </c>
      <c r="F105" s="69"/>
      <c r="G105" s="71"/>
      <c r="H105" s="68"/>
      <c r="I105" s="69"/>
      <c r="J105" s="72">
        <f>J81</f>
        <v>0</v>
      </c>
      <c r="K105" s="68" t="s">
        <v>80</v>
      </c>
      <c r="L105" s="69"/>
      <c r="N105" s="29" t="s">
        <v>127</v>
      </c>
      <c r="O105" s="24">
        <f>J105</f>
        <v>0</v>
      </c>
      <c r="P105" s="24">
        <f t="shared" ref="P105:P127" si="14">IF(O105="有り",1,0)</f>
        <v>0</v>
      </c>
      <c r="Q105" s="47">
        <v>20</v>
      </c>
      <c r="R105" s="47">
        <f t="shared" si="13"/>
        <v>0</v>
      </c>
      <c r="S105" t="s">
        <v>94</v>
      </c>
      <c r="V105" s="29"/>
      <c r="W105" s="42"/>
      <c r="X105" s="42"/>
      <c r="Y105" s="6"/>
      <c r="Z105" s="6"/>
    </row>
    <row r="106" spans="2:26" ht="15" hidden="1" customHeight="1" x14ac:dyDescent="0.55000000000000004">
      <c r="B106" s="50" t="s">
        <v>50</v>
      </c>
      <c r="C106" s="68" t="s">
        <v>712</v>
      </c>
      <c r="D106" s="119"/>
      <c r="E106" s="70" t="s">
        <v>128</v>
      </c>
      <c r="F106" s="69"/>
      <c r="G106" s="71"/>
      <c r="H106" s="68"/>
      <c r="I106" s="69"/>
      <c r="J106" s="72">
        <f t="shared" ref="J106:J127" si="15">J82</f>
        <v>0</v>
      </c>
      <c r="K106" s="68" t="s">
        <v>80</v>
      </c>
      <c r="L106" s="69"/>
      <c r="N106" s="29" t="s">
        <v>129</v>
      </c>
      <c r="O106" s="24">
        <f t="shared" ref="O106:O127" si="16">J106</f>
        <v>0</v>
      </c>
      <c r="P106" s="24">
        <f t="shared" si="14"/>
        <v>0</v>
      </c>
      <c r="Q106" s="47">
        <v>10</v>
      </c>
      <c r="R106" s="47">
        <f t="shared" si="13"/>
        <v>0</v>
      </c>
      <c r="S106" t="s">
        <v>94</v>
      </c>
      <c r="V106" s="29"/>
      <c r="W106" s="42"/>
      <c r="X106" s="42"/>
      <c r="Y106" s="6"/>
      <c r="Z106" s="6"/>
    </row>
    <row r="107" spans="2:26" ht="15" hidden="1" customHeight="1" x14ac:dyDescent="0.55000000000000004">
      <c r="B107" s="67"/>
      <c r="C107" s="68" t="s">
        <v>713</v>
      </c>
      <c r="D107" s="69"/>
      <c r="E107" s="70" t="s">
        <v>130</v>
      </c>
      <c r="F107" s="69"/>
      <c r="G107" s="71"/>
      <c r="H107" s="68"/>
      <c r="I107" s="69"/>
      <c r="J107" s="72">
        <f t="shared" si="15"/>
        <v>0</v>
      </c>
      <c r="K107" s="68" t="s">
        <v>80</v>
      </c>
      <c r="L107" s="69"/>
      <c r="N107" s="29" t="s">
        <v>131</v>
      </c>
      <c r="O107" s="24">
        <f t="shared" si="16"/>
        <v>0</v>
      </c>
      <c r="P107" s="24">
        <f t="shared" si="14"/>
        <v>0</v>
      </c>
      <c r="Q107" s="47">
        <v>10</v>
      </c>
      <c r="R107" s="47">
        <f t="shared" si="13"/>
        <v>0</v>
      </c>
      <c r="S107" t="s">
        <v>94</v>
      </c>
      <c r="V107" s="29"/>
      <c r="W107" s="42"/>
      <c r="X107" s="42"/>
      <c r="Y107" s="6"/>
      <c r="Z107" s="6"/>
    </row>
    <row r="108" spans="2:26" ht="15" hidden="1" customHeight="1" x14ac:dyDescent="0.55000000000000004">
      <c r="B108" s="67"/>
      <c r="C108" s="68" t="s">
        <v>133</v>
      </c>
      <c r="D108" s="69"/>
      <c r="E108" s="70" t="s">
        <v>132</v>
      </c>
      <c r="F108" s="69"/>
      <c r="G108" s="71"/>
      <c r="H108" s="68"/>
      <c r="I108" s="69"/>
      <c r="J108" s="72">
        <f t="shared" si="15"/>
        <v>0</v>
      </c>
      <c r="K108" s="68" t="s">
        <v>80</v>
      </c>
      <c r="L108" s="69"/>
      <c r="N108" s="29" t="s">
        <v>133</v>
      </c>
      <c r="O108" s="24">
        <f t="shared" si="16"/>
        <v>0</v>
      </c>
      <c r="P108" s="24">
        <f t="shared" si="14"/>
        <v>0</v>
      </c>
      <c r="Q108" s="47">
        <v>5</v>
      </c>
      <c r="R108" s="47">
        <f t="shared" si="13"/>
        <v>0</v>
      </c>
      <c r="S108" t="s">
        <v>94</v>
      </c>
      <c r="V108" s="29"/>
      <c r="W108" s="42"/>
      <c r="X108" s="42"/>
      <c r="Y108" s="6"/>
      <c r="Z108" s="6"/>
    </row>
    <row r="109" spans="2:26" ht="15" hidden="1" customHeight="1" x14ac:dyDescent="0.55000000000000004">
      <c r="B109" s="67"/>
      <c r="C109" s="68" t="s">
        <v>135</v>
      </c>
      <c r="D109" s="69"/>
      <c r="E109" s="70" t="s">
        <v>134</v>
      </c>
      <c r="F109" s="69"/>
      <c r="G109" s="71"/>
      <c r="H109" s="68"/>
      <c r="I109" s="69"/>
      <c r="J109" s="72">
        <f t="shared" si="15"/>
        <v>0</v>
      </c>
      <c r="K109" s="68" t="s">
        <v>80</v>
      </c>
      <c r="L109" s="69"/>
      <c r="N109" s="29" t="s">
        <v>135</v>
      </c>
      <c r="O109" s="24">
        <f t="shared" si="16"/>
        <v>0</v>
      </c>
      <c r="P109" s="24">
        <f t="shared" si="14"/>
        <v>0</v>
      </c>
      <c r="Q109" s="47">
        <v>5</v>
      </c>
      <c r="R109" s="47">
        <f t="shared" si="13"/>
        <v>0</v>
      </c>
      <c r="S109" t="s">
        <v>94</v>
      </c>
      <c r="V109" s="29"/>
      <c r="W109" s="42"/>
      <c r="X109" s="42"/>
      <c r="Y109" s="6"/>
      <c r="Z109" s="6"/>
    </row>
    <row r="110" spans="2:26" ht="15" hidden="1" customHeight="1" x14ac:dyDescent="0.55000000000000004">
      <c r="B110" s="67"/>
      <c r="C110" s="68" t="s">
        <v>138</v>
      </c>
      <c r="D110" s="119" t="s">
        <v>136</v>
      </c>
      <c r="E110" s="70" t="s">
        <v>137</v>
      </c>
      <c r="F110" s="69"/>
      <c r="G110" s="71"/>
      <c r="H110" s="68"/>
      <c r="I110" s="69"/>
      <c r="J110" s="72">
        <f t="shared" si="15"/>
        <v>0</v>
      </c>
      <c r="K110" s="68" t="s">
        <v>80</v>
      </c>
      <c r="L110" s="69"/>
      <c r="N110" s="29" t="s">
        <v>138</v>
      </c>
      <c r="O110" s="24">
        <f t="shared" si="16"/>
        <v>0</v>
      </c>
      <c r="P110" s="24">
        <f t="shared" si="14"/>
        <v>0</v>
      </c>
      <c r="Q110" s="47">
        <v>1</v>
      </c>
      <c r="R110" s="47">
        <f t="shared" si="13"/>
        <v>0</v>
      </c>
      <c r="S110" t="s">
        <v>94</v>
      </c>
      <c r="V110" s="29"/>
      <c r="W110" s="42"/>
      <c r="X110" s="42"/>
      <c r="Y110" s="6"/>
      <c r="Z110" s="6"/>
    </row>
    <row r="111" spans="2:26" ht="15" hidden="1" customHeight="1" x14ac:dyDescent="0.55000000000000004">
      <c r="B111" s="67"/>
      <c r="C111" s="68" t="s">
        <v>140</v>
      </c>
      <c r="D111" s="119"/>
      <c r="E111" s="70" t="s">
        <v>139</v>
      </c>
      <c r="F111" s="69"/>
      <c r="G111" s="71"/>
      <c r="H111" s="68"/>
      <c r="I111" s="69"/>
      <c r="J111" s="72">
        <f t="shared" si="15"/>
        <v>0</v>
      </c>
      <c r="K111" s="68" t="s">
        <v>80</v>
      </c>
      <c r="L111" s="69"/>
      <c r="N111" s="29" t="s">
        <v>140</v>
      </c>
      <c r="O111" s="24">
        <f t="shared" si="16"/>
        <v>0</v>
      </c>
      <c r="P111" s="24">
        <f t="shared" si="14"/>
        <v>0</v>
      </c>
      <c r="Q111" s="47">
        <v>3</v>
      </c>
      <c r="R111" s="47">
        <f t="shared" si="13"/>
        <v>0</v>
      </c>
      <c r="S111" t="s">
        <v>94</v>
      </c>
      <c r="V111" s="29"/>
      <c r="W111" s="42"/>
      <c r="X111" s="42"/>
      <c r="Y111" s="6"/>
      <c r="Z111" s="6"/>
    </row>
    <row r="112" spans="2:26" ht="15" hidden="1" customHeight="1" x14ac:dyDescent="0.55000000000000004">
      <c r="B112" s="67"/>
      <c r="C112" s="68" t="s">
        <v>142</v>
      </c>
      <c r="D112" s="69"/>
      <c r="E112" s="70" t="s">
        <v>141</v>
      </c>
      <c r="F112" s="69"/>
      <c r="G112" s="71"/>
      <c r="H112" s="68"/>
      <c r="I112" s="69"/>
      <c r="J112" s="72">
        <f t="shared" si="15"/>
        <v>0</v>
      </c>
      <c r="K112" s="68" t="s">
        <v>80</v>
      </c>
      <c r="L112" s="69"/>
      <c r="N112" s="29" t="s">
        <v>142</v>
      </c>
      <c r="O112" s="24">
        <f t="shared" si="16"/>
        <v>0</v>
      </c>
      <c r="P112" s="24">
        <f t="shared" si="14"/>
        <v>0</v>
      </c>
      <c r="Q112" s="47">
        <v>1</v>
      </c>
      <c r="R112" s="47">
        <f t="shared" si="13"/>
        <v>0</v>
      </c>
      <c r="S112" t="s">
        <v>94</v>
      </c>
      <c r="V112" s="29"/>
      <c r="W112" s="42"/>
      <c r="X112" s="42"/>
      <c r="Y112" s="6"/>
      <c r="Z112" s="6"/>
    </row>
    <row r="113" spans="2:26" ht="15" hidden="1" customHeight="1" x14ac:dyDescent="0.55000000000000004">
      <c r="B113" s="67"/>
      <c r="C113" s="68" t="s">
        <v>144</v>
      </c>
      <c r="D113" s="69"/>
      <c r="E113" s="70" t="s">
        <v>143</v>
      </c>
      <c r="F113" s="69"/>
      <c r="G113" s="71"/>
      <c r="H113" s="68"/>
      <c r="I113" s="69"/>
      <c r="J113" s="72">
        <f t="shared" si="15"/>
        <v>0</v>
      </c>
      <c r="K113" s="68" t="s">
        <v>80</v>
      </c>
      <c r="L113" s="69"/>
      <c r="N113" s="29" t="s">
        <v>144</v>
      </c>
      <c r="O113" s="24">
        <f t="shared" si="16"/>
        <v>0</v>
      </c>
      <c r="P113" s="24">
        <f t="shared" si="14"/>
        <v>0</v>
      </c>
      <c r="Q113" s="47">
        <v>1</v>
      </c>
      <c r="R113" s="47">
        <f t="shared" si="13"/>
        <v>0</v>
      </c>
      <c r="S113" t="s">
        <v>94</v>
      </c>
      <c r="V113" s="29"/>
      <c r="W113" s="42"/>
      <c r="X113" s="42"/>
      <c r="Y113" s="6"/>
      <c r="Z113" s="6"/>
    </row>
    <row r="114" spans="2:26" ht="15" hidden="1" customHeight="1" x14ac:dyDescent="0.55000000000000004">
      <c r="B114" s="67"/>
      <c r="C114" s="68" t="s">
        <v>146</v>
      </c>
      <c r="D114" s="69"/>
      <c r="E114" s="70" t="s">
        <v>145</v>
      </c>
      <c r="F114" s="69"/>
      <c r="G114" s="71"/>
      <c r="H114" s="68"/>
      <c r="I114" s="69"/>
      <c r="J114" s="72">
        <f t="shared" si="15"/>
        <v>0</v>
      </c>
      <c r="K114" s="68" t="s">
        <v>80</v>
      </c>
      <c r="L114" s="69"/>
      <c r="N114" s="29" t="s">
        <v>146</v>
      </c>
      <c r="O114" s="24">
        <f t="shared" si="16"/>
        <v>0</v>
      </c>
      <c r="P114" s="24">
        <f t="shared" si="14"/>
        <v>0</v>
      </c>
      <c r="Q114" s="47">
        <v>1</v>
      </c>
      <c r="R114" s="47">
        <f t="shared" si="13"/>
        <v>0</v>
      </c>
      <c r="S114" t="s">
        <v>94</v>
      </c>
      <c r="V114" s="29"/>
      <c r="W114" s="42"/>
      <c r="X114" s="42"/>
      <c r="Y114" s="6"/>
      <c r="Z114" s="6"/>
    </row>
    <row r="115" spans="2:26" ht="15" hidden="1" customHeight="1" x14ac:dyDescent="0.55000000000000004">
      <c r="B115" s="67"/>
      <c r="C115" s="68" t="s">
        <v>148</v>
      </c>
      <c r="D115" s="69"/>
      <c r="E115" s="70" t="s">
        <v>147</v>
      </c>
      <c r="F115" s="69"/>
      <c r="G115" s="71"/>
      <c r="H115" s="68"/>
      <c r="I115" s="69"/>
      <c r="J115" s="72">
        <f t="shared" si="15"/>
        <v>0</v>
      </c>
      <c r="K115" s="68" t="s">
        <v>80</v>
      </c>
      <c r="L115" s="69"/>
      <c r="N115" s="29" t="s">
        <v>148</v>
      </c>
      <c r="O115" s="24">
        <f t="shared" si="16"/>
        <v>0</v>
      </c>
      <c r="P115" s="24">
        <f t="shared" si="14"/>
        <v>0</v>
      </c>
      <c r="Q115" s="47">
        <v>1</v>
      </c>
      <c r="R115" s="47">
        <f t="shared" si="13"/>
        <v>0</v>
      </c>
      <c r="S115" t="s">
        <v>94</v>
      </c>
      <c r="V115" s="29"/>
      <c r="W115" s="42"/>
      <c r="X115" s="42"/>
      <c r="Y115" s="6"/>
      <c r="Z115" s="6"/>
    </row>
    <row r="116" spans="2:26" ht="15" hidden="1" customHeight="1" x14ac:dyDescent="0.55000000000000004">
      <c r="B116" s="67"/>
      <c r="C116" s="68" t="s">
        <v>150</v>
      </c>
      <c r="D116" s="69"/>
      <c r="E116" s="70" t="s">
        <v>149</v>
      </c>
      <c r="F116" s="69"/>
      <c r="G116" s="71"/>
      <c r="H116" s="68"/>
      <c r="I116" s="69"/>
      <c r="J116" s="72">
        <f t="shared" si="15"/>
        <v>0</v>
      </c>
      <c r="K116" s="68" t="s">
        <v>80</v>
      </c>
      <c r="L116" s="69"/>
      <c r="N116" s="29" t="s">
        <v>150</v>
      </c>
      <c r="O116" s="24">
        <f t="shared" si="16"/>
        <v>0</v>
      </c>
      <c r="P116" s="24">
        <f t="shared" si="14"/>
        <v>0</v>
      </c>
      <c r="Q116" s="47">
        <v>1</v>
      </c>
      <c r="R116" s="47">
        <f t="shared" si="13"/>
        <v>0</v>
      </c>
      <c r="S116" t="s">
        <v>94</v>
      </c>
      <c r="V116" s="29"/>
      <c r="W116" s="42"/>
      <c r="X116" s="42"/>
      <c r="Y116" s="6"/>
      <c r="Z116" s="6"/>
    </row>
    <row r="117" spans="2:26" ht="15" hidden="1" customHeight="1" x14ac:dyDescent="0.55000000000000004">
      <c r="B117" s="67"/>
      <c r="C117" s="68" t="s">
        <v>152</v>
      </c>
      <c r="D117" s="69"/>
      <c r="E117" s="70" t="s">
        <v>151</v>
      </c>
      <c r="F117" s="69"/>
      <c r="G117" s="71"/>
      <c r="H117" s="68"/>
      <c r="I117" s="69"/>
      <c r="J117" s="72">
        <f t="shared" si="15"/>
        <v>0</v>
      </c>
      <c r="K117" s="68" t="s">
        <v>80</v>
      </c>
      <c r="L117" s="69"/>
      <c r="N117" s="29" t="s">
        <v>152</v>
      </c>
      <c r="O117" s="24">
        <f t="shared" si="16"/>
        <v>0</v>
      </c>
      <c r="P117" s="24">
        <f t="shared" si="14"/>
        <v>0</v>
      </c>
      <c r="Q117" s="47">
        <v>3</v>
      </c>
      <c r="R117" s="47">
        <f t="shared" si="13"/>
        <v>0</v>
      </c>
      <c r="S117" t="s">
        <v>94</v>
      </c>
      <c r="V117" s="29"/>
      <c r="W117" s="42"/>
      <c r="X117" s="42"/>
      <c r="Y117" s="6"/>
      <c r="Z117" s="6"/>
    </row>
    <row r="118" spans="2:26" ht="15" hidden="1" customHeight="1" x14ac:dyDescent="0.55000000000000004">
      <c r="B118" s="67"/>
      <c r="C118" s="68" t="s">
        <v>154</v>
      </c>
      <c r="D118" s="69"/>
      <c r="E118" s="70" t="s">
        <v>153</v>
      </c>
      <c r="F118" s="69"/>
      <c r="G118" s="71"/>
      <c r="H118" s="68"/>
      <c r="I118" s="69"/>
      <c r="J118" s="72">
        <f t="shared" si="15"/>
        <v>0</v>
      </c>
      <c r="K118" s="68" t="s">
        <v>80</v>
      </c>
      <c r="L118" s="69"/>
      <c r="N118" s="29" t="s">
        <v>154</v>
      </c>
      <c r="O118" s="24">
        <f t="shared" si="16"/>
        <v>0</v>
      </c>
      <c r="P118" s="24">
        <f t="shared" si="14"/>
        <v>0</v>
      </c>
      <c r="Q118" s="47">
        <v>1</v>
      </c>
      <c r="R118" s="47">
        <f t="shared" si="13"/>
        <v>0</v>
      </c>
      <c r="S118" t="s">
        <v>94</v>
      </c>
      <c r="V118" s="29"/>
      <c r="W118" s="42"/>
      <c r="X118" s="42"/>
      <c r="Y118" s="6"/>
      <c r="Z118" s="6"/>
    </row>
    <row r="119" spans="2:26" ht="15" hidden="1" customHeight="1" x14ac:dyDescent="0.55000000000000004">
      <c r="B119" s="67"/>
      <c r="C119" s="68" t="s">
        <v>156</v>
      </c>
      <c r="D119" s="69"/>
      <c r="E119" s="70" t="s">
        <v>155</v>
      </c>
      <c r="F119" s="69"/>
      <c r="G119" s="71"/>
      <c r="H119" s="68"/>
      <c r="I119" s="69"/>
      <c r="J119" s="72">
        <f t="shared" si="15"/>
        <v>0</v>
      </c>
      <c r="K119" s="68" t="s">
        <v>80</v>
      </c>
      <c r="L119" s="69"/>
      <c r="N119" s="29" t="s">
        <v>156</v>
      </c>
      <c r="O119" s="24">
        <f t="shared" si="16"/>
        <v>0</v>
      </c>
      <c r="P119" s="24">
        <f t="shared" si="14"/>
        <v>0</v>
      </c>
      <c r="Q119" s="47">
        <v>1</v>
      </c>
      <c r="R119" s="47">
        <f t="shared" si="13"/>
        <v>0</v>
      </c>
      <c r="S119" t="s">
        <v>94</v>
      </c>
      <c r="V119" s="29"/>
      <c r="W119" s="42"/>
      <c r="X119" s="42"/>
      <c r="Y119" s="6"/>
      <c r="Z119" s="6"/>
    </row>
    <row r="120" spans="2:26" ht="15" hidden="1" customHeight="1" x14ac:dyDescent="0.55000000000000004">
      <c r="B120" s="67"/>
      <c r="C120" s="68" t="s">
        <v>158</v>
      </c>
      <c r="D120" s="69"/>
      <c r="E120" s="70" t="s">
        <v>157</v>
      </c>
      <c r="F120" s="69"/>
      <c r="G120" s="71"/>
      <c r="H120" s="68"/>
      <c r="I120" s="69"/>
      <c r="J120" s="72">
        <f t="shared" si="15"/>
        <v>0</v>
      </c>
      <c r="K120" s="68" t="s">
        <v>80</v>
      </c>
      <c r="L120" s="69"/>
      <c r="N120" s="29" t="s">
        <v>158</v>
      </c>
      <c r="O120" s="24">
        <f t="shared" si="16"/>
        <v>0</v>
      </c>
      <c r="P120" s="24">
        <f t="shared" si="14"/>
        <v>0</v>
      </c>
      <c r="Q120" s="47">
        <v>1</v>
      </c>
      <c r="R120" s="47">
        <f t="shared" si="13"/>
        <v>0</v>
      </c>
      <c r="S120" t="s">
        <v>94</v>
      </c>
      <c r="V120" s="29"/>
      <c r="W120" s="42"/>
      <c r="X120" s="42"/>
      <c r="Y120" s="6"/>
      <c r="Z120" s="6"/>
    </row>
    <row r="121" spans="2:26" ht="15" hidden="1" customHeight="1" x14ac:dyDescent="0.55000000000000004">
      <c r="B121" s="67"/>
      <c r="C121" s="68" t="s">
        <v>160</v>
      </c>
      <c r="D121" s="69"/>
      <c r="E121" s="70" t="s">
        <v>159</v>
      </c>
      <c r="F121" s="69"/>
      <c r="G121" s="71"/>
      <c r="H121" s="68"/>
      <c r="I121" s="69"/>
      <c r="J121" s="72">
        <f t="shared" si="15"/>
        <v>0</v>
      </c>
      <c r="K121" s="68" t="s">
        <v>80</v>
      </c>
      <c r="L121" s="69"/>
      <c r="N121" s="29" t="s">
        <v>160</v>
      </c>
      <c r="O121" s="24">
        <f t="shared" si="16"/>
        <v>0</v>
      </c>
      <c r="P121" s="24">
        <f t="shared" si="14"/>
        <v>0</v>
      </c>
      <c r="Q121" s="47">
        <v>1</v>
      </c>
      <c r="R121" s="47">
        <f t="shared" si="13"/>
        <v>0</v>
      </c>
      <c r="S121" t="s">
        <v>94</v>
      </c>
      <c r="V121" s="29"/>
      <c r="W121" s="42"/>
      <c r="X121" s="42"/>
      <c r="Y121" s="6"/>
      <c r="Z121" s="6"/>
    </row>
    <row r="122" spans="2:26" ht="15" hidden="1" customHeight="1" x14ac:dyDescent="0.55000000000000004">
      <c r="B122" s="67"/>
      <c r="C122" s="68" t="s">
        <v>162</v>
      </c>
      <c r="D122" s="69"/>
      <c r="E122" s="70" t="s">
        <v>161</v>
      </c>
      <c r="F122" s="69"/>
      <c r="G122" s="71"/>
      <c r="H122" s="68"/>
      <c r="I122" s="69"/>
      <c r="J122" s="72">
        <f t="shared" si="15"/>
        <v>0</v>
      </c>
      <c r="K122" s="68" t="s">
        <v>80</v>
      </c>
      <c r="L122" s="69"/>
      <c r="N122" s="29" t="s">
        <v>162</v>
      </c>
      <c r="O122" s="24">
        <f t="shared" si="16"/>
        <v>0</v>
      </c>
      <c r="P122" s="24">
        <f t="shared" si="14"/>
        <v>0</v>
      </c>
      <c r="Q122" s="47">
        <v>1</v>
      </c>
      <c r="R122" s="47">
        <f t="shared" si="13"/>
        <v>0</v>
      </c>
      <c r="S122" t="s">
        <v>94</v>
      </c>
      <c r="V122" s="29"/>
      <c r="W122" s="42"/>
      <c r="X122" s="42"/>
      <c r="Y122" s="6"/>
      <c r="Z122" s="6"/>
    </row>
    <row r="123" spans="2:26" ht="15" hidden="1" customHeight="1" x14ac:dyDescent="0.55000000000000004">
      <c r="B123" s="67"/>
      <c r="C123" s="68" t="s">
        <v>164</v>
      </c>
      <c r="D123" s="69"/>
      <c r="E123" s="70" t="s">
        <v>163</v>
      </c>
      <c r="F123" s="69"/>
      <c r="G123" s="71"/>
      <c r="H123" s="68"/>
      <c r="I123" s="69"/>
      <c r="J123" s="72">
        <f t="shared" si="15"/>
        <v>0</v>
      </c>
      <c r="K123" s="68" t="s">
        <v>80</v>
      </c>
      <c r="L123" s="69"/>
      <c r="N123" s="29" t="s">
        <v>164</v>
      </c>
      <c r="O123" s="24">
        <f t="shared" si="16"/>
        <v>0</v>
      </c>
      <c r="P123" s="24">
        <f t="shared" si="14"/>
        <v>0</v>
      </c>
      <c r="Q123" s="47">
        <v>1</v>
      </c>
      <c r="R123" s="47">
        <f t="shared" si="13"/>
        <v>0</v>
      </c>
      <c r="S123" t="s">
        <v>94</v>
      </c>
      <c r="V123" s="29"/>
      <c r="W123" s="42"/>
      <c r="X123" s="42"/>
      <c r="Y123" s="6"/>
      <c r="Z123" s="6"/>
    </row>
    <row r="124" spans="2:26" ht="15" hidden="1" customHeight="1" x14ac:dyDescent="0.55000000000000004">
      <c r="B124" s="67"/>
      <c r="C124" s="68" t="s">
        <v>166</v>
      </c>
      <c r="D124" s="69"/>
      <c r="E124" s="70" t="s">
        <v>165</v>
      </c>
      <c r="F124" s="69"/>
      <c r="G124" s="71"/>
      <c r="H124" s="68"/>
      <c r="I124" s="69"/>
      <c r="J124" s="72">
        <f t="shared" si="15"/>
        <v>0</v>
      </c>
      <c r="K124" s="68" t="s">
        <v>80</v>
      </c>
      <c r="L124" s="69"/>
      <c r="N124" s="29" t="s">
        <v>166</v>
      </c>
      <c r="O124" s="24">
        <f t="shared" si="16"/>
        <v>0</v>
      </c>
      <c r="P124" s="24">
        <f t="shared" si="14"/>
        <v>0</v>
      </c>
      <c r="Q124" s="47">
        <v>1</v>
      </c>
      <c r="R124" s="47">
        <f t="shared" si="13"/>
        <v>0</v>
      </c>
      <c r="S124" t="s">
        <v>94</v>
      </c>
      <c r="V124" s="29"/>
      <c r="W124" s="42"/>
      <c r="X124" s="42"/>
      <c r="Y124" s="6"/>
      <c r="Z124" s="6"/>
    </row>
    <row r="125" spans="2:26" ht="15" hidden="1" customHeight="1" x14ac:dyDescent="0.55000000000000004">
      <c r="B125" s="67"/>
      <c r="C125" s="68" t="s">
        <v>168</v>
      </c>
      <c r="D125" s="69"/>
      <c r="E125" s="70" t="s">
        <v>167</v>
      </c>
      <c r="F125" s="69"/>
      <c r="G125" s="71"/>
      <c r="H125" s="68"/>
      <c r="I125" s="69"/>
      <c r="J125" s="72">
        <f t="shared" si="15"/>
        <v>0</v>
      </c>
      <c r="K125" s="68" t="s">
        <v>80</v>
      </c>
      <c r="L125" s="69"/>
      <c r="N125" s="29" t="s">
        <v>168</v>
      </c>
      <c r="O125" s="24">
        <f t="shared" si="16"/>
        <v>0</v>
      </c>
      <c r="P125" s="24">
        <f t="shared" si="14"/>
        <v>0</v>
      </c>
      <c r="Q125" s="47">
        <v>1</v>
      </c>
      <c r="R125" s="47">
        <f t="shared" si="13"/>
        <v>0</v>
      </c>
      <c r="S125" t="s">
        <v>94</v>
      </c>
      <c r="V125" s="29"/>
      <c r="W125" s="42"/>
      <c r="X125" s="42"/>
      <c r="Y125" s="6"/>
      <c r="Z125" s="6"/>
    </row>
    <row r="126" spans="2:26" ht="15" hidden="1" customHeight="1" x14ac:dyDescent="0.55000000000000004">
      <c r="B126" s="67"/>
      <c r="C126" s="68" t="s">
        <v>170</v>
      </c>
      <c r="D126" s="69"/>
      <c r="E126" s="70" t="s">
        <v>169</v>
      </c>
      <c r="F126" s="69"/>
      <c r="G126" s="71"/>
      <c r="H126" s="68"/>
      <c r="I126" s="69"/>
      <c r="J126" s="72">
        <f t="shared" si="15"/>
        <v>0</v>
      </c>
      <c r="K126" s="68" t="s">
        <v>80</v>
      </c>
      <c r="L126" s="69"/>
      <c r="N126" s="29" t="s">
        <v>170</v>
      </c>
      <c r="O126" s="24">
        <f t="shared" si="16"/>
        <v>0</v>
      </c>
      <c r="P126" s="24">
        <f t="shared" si="14"/>
        <v>0</v>
      </c>
      <c r="Q126" s="47">
        <v>1</v>
      </c>
      <c r="R126" s="47">
        <f t="shared" si="13"/>
        <v>0</v>
      </c>
      <c r="S126" t="s">
        <v>94</v>
      </c>
      <c r="V126" s="29"/>
      <c r="W126" s="42"/>
      <c r="X126" s="42"/>
      <c r="Y126" s="6"/>
      <c r="Z126" s="6"/>
    </row>
    <row r="127" spans="2:26" ht="15" hidden="1" customHeight="1" x14ac:dyDescent="0.55000000000000004">
      <c r="B127" s="67"/>
      <c r="C127" s="68" t="s">
        <v>172</v>
      </c>
      <c r="D127" s="69"/>
      <c r="E127" s="70" t="s">
        <v>171</v>
      </c>
      <c r="F127" s="69"/>
      <c r="G127" s="71"/>
      <c r="H127" s="68"/>
      <c r="I127" s="69"/>
      <c r="J127" s="72">
        <f t="shared" si="15"/>
        <v>0</v>
      </c>
      <c r="K127" s="68" t="s">
        <v>80</v>
      </c>
      <c r="L127" s="69"/>
      <c r="N127" s="29" t="s">
        <v>172</v>
      </c>
      <c r="O127" s="24">
        <f t="shared" si="16"/>
        <v>0</v>
      </c>
      <c r="P127" s="24">
        <f t="shared" si="14"/>
        <v>0</v>
      </c>
      <c r="Q127" s="47">
        <v>3</v>
      </c>
      <c r="R127" s="47">
        <f t="shared" si="13"/>
        <v>0</v>
      </c>
      <c r="S127" t="s">
        <v>94</v>
      </c>
      <c r="V127" s="29"/>
      <c r="W127" s="42"/>
      <c r="X127" s="42"/>
      <c r="Y127" s="6"/>
      <c r="Z127" s="6"/>
    </row>
    <row r="128" spans="2:26" ht="15" hidden="1" customHeight="1" x14ac:dyDescent="0.55000000000000004">
      <c r="B128" s="67"/>
      <c r="C128" s="68" t="s">
        <v>721</v>
      </c>
      <c r="D128" s="69"/>
      <c r="E128" s="70" t="s">
        <v>173</v>
      </c>
      <c r="F128" s="69"/>
      <c r="G128" s="71"/>
      <c r="H128" s="68"/>
      <c r="I128" s="69"/>
      <c r="J128" s="71"/>
      <c r="K128" s="68"/>
      <c r="L128" s="69"/>
      <c r="N128" s="29" t="s">
        <v>721</v>
      </c>
      <c r="O128" s="24" t="s">
        <v>174</v>
      </c>
      <c r="P128" s="24">
        <f>IF(COUNTIF(P105:P127,0)=0,1,0)</f>
        <v>0</v>
      </c>
      <c r="Q128" s="47">
        <f t="shared" ref="Q128" si="17">Q104</f>
        <v>10</v>
      </c>
      <c r="R128" s="47">
        <f t="shared" si="13"/>
        <v>0</v>
      </c>
      <c r="S128" t="s">
        <v>175</v>
      </c>
      <c r="V128" s="29"/>
      <c r="W128" s="42"/>
      <c r="X128" s="42"/>
      <c r="Y128" s="6"/>
      <c r="Z128" s="6"/>
    </row>
    <row r="129" spans="2:22" ht="15" customHeight="1" x14ac:dyDescent="0.55000000000000004">
      <c r="C129" s="2"/>
      <c r="D129" s="2" t="s">
        <v>177</v>
      </c>
      <c r="E129" s="3"/>
      <c r="F129" s="2"/>
      <c r="G129" s="2"/>
      <c r="H129" s="2"/>
      <c r="I129" s="2"/>
      <c r="J129" s="2"/>
      <c r="K129" s="2"/>
      <c r="L129" s="2"/>
    </row>
    <row r="130" spans="2:22" ht="15" customHeight="1" x14ac:dyDescent="0.55000000000000004">
      <c r="B130" s="50" t="s">
        <v>50</v>
      </c>
      <c r="C130" s="2" t="s">
        <v>722</v>
      </c>
      <c r="D130" s="2"/>
      <c r="E130" s="3" t="s">
        <v>178</v>
      </c>
      <c r="F130" s="2"/>
      <c r="G130" s="46"/>
      <c r="H130" s="58" t="s">
        <v>80</v>
      </c>
      <c r="I130" s="2"/>
      <c r="J130" s="2"/>
      <c r="K130" s="2"/>
      <c r="L130" s="2"/>
      <c r="N130" s="2" t="s">
        <v>722</v>
      </c>
      <c r="O130" s="24">
        <f t="shared" ref="O130:O138" si="18">G130</f>
        <v>0</v>
      </c>
      <c r="P130" s="24">
        <f t="shared" ref="P130:P138" si="19">IF(O130="有り",1,0)</f>
        <v>0</v>
      </c>
      <c r="Q130" s="47">
        <v>10</v>
      </c>
      <c r="R130" s="47">
        <f t="shared" ref="R130:R138" si="20">P130*Q130</f>
        <v>0</v>
      </c>
      <c r="S130" t="s">
        <v>94</v>
      </c>
    </row>
    <row r="131" spans="2:22" ht="15" customHeight="1" x14ac:dyDescent="0.55000000000000004">
      <c r="B131" s="67"/>
      <c r="C131" s="2" t="s">
        <v>179</v>
      </c>
      <c r="D131" s="2"/>
      <c r="E131" s="3" t="s">
        <v>180</v>
      </c>
      <c r="F131" s="2"/>
      <c r="G131" s="46"/>
      <c r="H131" s="58" t="s">
        <v>80</v>
      </c>
      <c r="I131" s="2"/>
      <c r="J131" s="2"/>
      <c r="K131" s="2"/>
      <c r="L131" s="2"/>
      <c r="N131" s="2" t="s">
        <v>179</v>
      </c>
      <c r="O131" s="24">
        <f t="shared" si="18"/>
        <v>0</v>
      </c>
      <c r="P131" s="24">
        <f t="shared" si="19"/>
        <v>0</v>
      </c>
      <c r="Q131" s="47">
        <v>1</v>
      </c>
      <c r="R131" s="47">
        <f t="shared" si="20"/>
        <v>0</v>
      </c>
      <c r="S131" t="s">
        <v>94</v>
      </c>
    </row>
    <row r="132" spans="2:22" ht="15" customHeight="1" x14ac:dyDescent="0.55000000000000004">
      <c r="B132" s="67"/>
      <c r="C132" s="2" t="s">
        <v>181</v>
      </c>
      <c r="D132" s="2"/>
      <c r="E132" s="3" t="s">
        <v>182</v>
      </c>
      <c r="F132" s="2"/>
      <c r="G132" s="46"/>
      <c r="H132" s="58" t="s">
        <v>80</v>
      </c>
      <c r="I132" s="2"/>
      <c r="J132" s="2"/>
      <c r="K132" s="2"/>
      <c r="L132" s="2"/>
      <c r="N132" s="2" t="s">
        <v>181</v>
      </c>
      <c r="O132" s="24">
        <f t="shared" si="18"/>
        <v>0</v>
      </c>
      <c r="P132" s="24">
        <f t="shared" si="19"/>
        <v>0</v>
      </c>
      <c r="Q132" s="47">
        <v>1</v>
      </c>
      <c r="R132" s="47">
        <f t="shared" si="20"/>
        <v>0</v>
      </c>
      <c r="S132" t="s">
        <v>94</v>
      </c>
    </row>
    <row r="133" spans="2:22" ht="15" customHeight="1" x14ac:dyDescent="0.55000000000000004">
      <c r="B133" s="67"/>
      <c r="C133" s="2" t="s">
        <v>183</v>
      </c>
      <c r="D133" s="2"/>
      <c r="E133" s="3" t="s">
        <v>184</v>
      </c>
      <c r="F133" s="2"/>
      <c r="G133" s="46"/>
      <c r="H133" s="58" t="s">
        <v>80</v>
      </c>
      <c r="I133" s="2"/>
      <c r="J133" s="2"/>
      <c r="K133" s="2"/>
      <c r="L133" s="2"/>
      <c r="N133" s="2" t="s">
        <v>183</v>
      </c>
      <c r="O133" s="24">
        <f t="shared" si="18"/>
        <v>0</v>
      </c>
      <c r="P133" s="24">
        <f t="shared" si="19"/>
        <v>0</v>
      </c>
      <c r="Q133" s="47">
        <v>1</v>
      </c>
      <c r="R133" s="47">
        <f t="shared" si="20"/>
        <v>0</v>
      </c>
      <c r="S133" t="s">
        <v>94</v>
      </c>
    </row>
    <row r="134" spans="2:22" ht="15" customHeight="1" x14ac:dyDescent="0.55000000000000004">
      <c r="B134" s="67"/>
      <c r="C134" s="2" t="s">
        <v>185</v>
      </c>
      <c r="D134" s="2"/>
      <c r="E134" s="3" t="s">
        <v>186</v>
      </c>
      <c r="F134" s="2"/>
      <c r="G134" s="46"/>
      <c r="H134" s="58" t="s">
        <v>80</v>
      </c>
      <c r="I134" s="2"/>
      <c r="J134" s="2"/>
      <c r="K134" s="2"/>
      <c r="L134" s="2"/>
      <c r="N134" s="2" t="s">
        <v>185</v>
      </c>
      <c r="O134" s="24">
        <f t="shared" si="18"/>
        <v>0</v>
      </c>
      <c r="P134" s="24">
        <f t="shared" si="19"/>
        <v>0</v>
      </c>
      <c r="Q134" s="47">
        <v>1</v>
      </c>
      <c r="R134" s="47">
        <f t="shared" si="20"/>
        <v>0</v>
      </c>
      <c r="S134" t="s">
        <v>94</v>
      </c>
    </row>
    <row r="135" spans="2:22" ht="15" customHeight="1" x14ac:dyDescent="0.55000000000000004">
      <c r="B135" s="67"/>
      <c r="C135" s="2" t="s">
        <v>187</v>
      </c>
      <c r="D135" s="2"/>
      <c r="E135" s="3" t="s">
        <v>188</v>
      </c>
      <c r="F135" s="2"/>
      <c r="G135" s="46"/>
      <c r="H135" s="58" t="s">
        <v>80</v>
      </c>
      <c r="I135" s="2"/>
      <c r="J135" s="2"/>
      <c r="K135" s="2"/>
      <c r="L135" s="2"/>
      <c r="N135" s="2" t="s">
        <v>187</v>
      </c>
      <c r="O135" s="24">
        <f t="shared" si="18"/>
        <v>0</v>
      </c>
      <c r="P135" s="24">
        <f t="shared" si="19"/>
        <v>0</v>
      </c>
      <c r="Q135" s="47">
        <v>1</v>
      </c>
      <c r="R135" s="47">
        <f t="shared" si="20"/>
        <v>0</v>
      </c>
      <c r="S135" t="s">
        <v>94</v>
      </c>
    </row>
    <row r="136" spans="2:22" ht="15" customHeight="1" x14ac:dyDescent="0.55000000000000004">
      <c r="B136" s="67"/>
      <c r="C136" s="2" t="s">
        <v>189</v>
      </c>
      <c r="D136" s="2"/>
      <c r="E136" s="3" t="s">
        <v>190</v>
      </c>
      <c r="F136" s="2"/>
      <c r="G136" s="46"/>
      <c r="H136" s="58" t="s">
        <v>80</v>
      </c>
      <c r="I136" s="2"/>
      <c r="J136" s="2"/>
      <c r="K136" s="2"/>
      <c r="L136" s="2"/>
      <c r="N136" s="2" t="s">
        <v>189</v>
      </c>
      <c r="O136" s="24">
        <f t="shared" si="18"/>
        <v>0</v>
      </c>
      <c r="P136" s="24">
        <f t="shared" si="19"/>
        <v>0</v>
      </c>
      <c r="Q136" s="47">
        <v>1</v>
      </c>
      <c r="R136" s="47">
        <f t="shared" si="20"/>
        <v>0</v>
      </c>
      <c r="S136" t="s">
        <v>94</v>
      </c>
    </row>
    <row r="137" spans="2:22" ht="15" customHeight="1" x14ac:dyDescent="0.55000000000000004">
      <c r="B137" s="67"/>
      <c r="C137" s="2" t="s">
        <v>191</v>
      </c>
      <c r="D137" s="2"/>
      <c r="E137" s="3" t="s">
        <v>192</v>
      </c>
      <c r="F137" s="2"/>
      <c r="G137" s="46"/>
      <c r="H137" s="58" t="s">
        <v>80</v>
      </c>
      <c r="I137" s="2"/>
      <c r="J137" s="2"/>
      <c r="K137" s="2"/>
      <c r="L137" s="2"/>
      <c r="N137" s="2" t="s">
        <v>191</v>
      </c>
      <c r="O137" s="24">
        <f t="shared" si="18"/>
        <v>0</v>
      </c>
      <c r="P137" s="24">
        <f t="shared" si="19"/>
        <v>0</v>
      </c>
      <c r="Q137" s="47">
        <v>1</v>
      </c>
      <c r="R137" s="47">
        <f t="shared" si="20"/>
        <v>0</v>
      </c>
      <c r="S137" t="s">
        <v>94</v>
      </c>
    </row>
    <row r="138" spans="2:22" ht="15" customHeight="1" x14ac:dyDescent="0.55000000000000004">
      <c r="B138" s="67"/>
      <c r="C138" s="2" t="s">
        <v>193</v>
      </c>
      <c r="D138" s="2"/>
      <c r="E138" s="3" t="s">
        <v>194</v>
      </c>
      <c r="F138" s="2"/>
      <c r="G138" s="46"/>
      <c r="H138" s="58" t="s">
        <v>80</v>
      </c>
      <c r="I138" s="2"/>
      <c r="J138" s="2"/>
      <c r="K138" s="2"/>
      <c r="L138" s="2"/>
      <c r="N138" s="2" t="s">
        <v>193</v>
      </c>
      <c r="O138" s="24">
        <f t="shared" si="18"/>
        <v>0</v>
      </c>
      <c r="P138" s="24">
        <f t="shared" si="19"/>
        <v>0</v>
      </c>
      <c r="Q138" s="47">
        <v>1</v>
      </c>
      <c r="R138" s="47">
        <f t="shared" si="20"/>
        <v>0</v>
      </c>
      <c r="S138" t="s">
        <v>94</v>
      </c>
    </row>
    <row r="139" spans="2:22" ht="15" customHeight="1" x14ac:dyDescent="0.55000000000000004">
      <c r="C139" s="2"/>
      <c r="D139" s="2" t="s">
        <v>196</v>
      </c>
      <c r="E139" s="3"/>
      <c r="F139" s="2"/>
      <c r="G139" s="2"/>
      <c r="H139" s="2"/>
      <c r="I139" s="2"/>
      <c r="J139" s="2"/>
      <c r="K139" s="2"/>
    </row>
    <row r="140" spans="2:22" ht="15" customHeight="1" x14ac:dyDescent="0.55000000000000004">
      <c r="C140" s="2"/>
      <c r="D140" s="2"/>
      <c r="E140" s="3"/>
      <c r="F140" s="2"/>
      <c r="G140" s="2" t="s">
        <v>197</v>
      </c>
      <c r="H140" s="2"/>
      <c r="I140" s="2"/>
      <c r="J140" s="2" t="s">
        <v>198</v>
      </c>
      <c r="K140" s="2"/>
    </row>
    <row r="141" spans="2:22" ht="15" customHeight="1" x14ac:dyDescent="0.55000000000000004">
      <c r="B141" s="50" t="s">
        <v>50</v>
      </c>
      <c r="C141" s="2" t="s">
        <v>195</v>
      </c>
      <c r="D141" s="2"/>
      <c r="E141" s="2" t="s">
        <v>199</v>
      </c>
      <c r="F141" s="2"/>
      <c r="G141" s="46"/>
      <c r="H141" s="58" t="s">
        <v>80</v>
      </c>
      <c r="I141" s="2"/>
      <c r="J141" s="46"/>
      <c r="K141" s="58" t="s">
        <v>80</v>
      </c>
      <c r="N141" s="2" t="s">
        <v>723</v>
      </c>
      <c r="O141" s="24">
        <f>G141</f>
        <v>0</v>
      </c>
      <c r="P141" s="24">
        <f t="shared" ref="P141:P152" si="21">IF(O141="有り",1,0)</f>
        <v>0</v>
      </c>
      <c r="Q141" s="47">
        <v>10</v>
      </c>
      <c r="R141" s="47">
        <f t="shared" ref="R141:R166" si="22">P141*Q141</f>
        <v>0</v>
      </c>
      <c r="S141" t="s">
        <v>94</v>
      </c>
      <c r="V141" s="29"/>
    </row>
    <row r="142" spans="2:22" ht="15" customHeight="1" x14ac:dyDescent="0.55000000000000004">
      <c r="B142" s="50" t="s">
        <v>50</v>
      </c>
      <c r="C142" s="2" t="s">
        <v>714</v>
      </c>
      <c r="D142" s="2"/>
      <c r="E142" s="2" t="s">
        <v>201</v>
      </c>
      <c r="F142" s="2"/>
      <c r="G142" s="46"/>
      <c r="H142" s="58" t="s">
        <v>80</v>
      </c>
      <c r="I142" s="2"/>
      <c r="J142" s="46"/>
      <c r="K142" s="58" t="s">
        <v>80</v>
      </c>
      <c r="N142" s="2" t="s">
        <v>200</v>
      </c>
      <c r="O142" s="24">
        <f t="shared" ref="O142:O152" si="23">G142</f>
        <v>0</v>
      </c>
      <c r="P142" s="24">
        <f t="shared" si="21"/>
        <v>0</v>
      </c>
      <c r="Q142" s="47">
        <v>10</v>
      </c>
      <c r="R142" s="47">
        <f t="shared" si="22"/>
        <v>0</v>
      </c>
      <c r="S142" t="s">
        <v>94</v>
      </c>
      <c r="V142" s="29"/>
    </row>
    <row r="143" spans="2:22" ht="15" customHeight="1" x14ac:dyDescent="0.55000000000000004">
      <c r="B143" s="67"/>
      <c r="C143" s="2" t="s">
        <v>202</v>
      </c>
      <c r="D143" s="2"/>
      <c r="E143" s="2" t="s">
        <v>203</v>
      </c>
      <c r="F143" s="2"/>
      <c r="G143" s="46"/>
      <c r="H143" s="58" t="s">
        <v>80</v>
      </c>
      <c r="I143" s="2"/>
      <c r="J143" s="46"/>
      <c r="K143" s="58" t="s">
        <v>80</v>
      </c>
      <c r="N143" s="2" t="s">
        <v>202</v>
      </c>
      <c r="O143" s="24">
        <f t="shared" si="23"/>
        <v>0</v>
      </c>
      <c r="P143" s="24">
        <f t="shared" si="21"/>
        <v>0</v>
      </c>
      <c r="Q143" s="47">
        <v>3</v>
      </c>
      <c r="R143" s="47">
        <f t="shared" si="22"/>
        <v>0</v>
      </c>
      <c r="S143" t="s">
        <v>94</v>
      </c>
      <c r="V143" s="29"/>
    </row>
    <row r="144" spans="2:22" ht="15" customHeight="1" x14ac:dyDescent="0.55000000000000004">
      <c r="B144" s="67"/>
      <c r="C144" s="2" t="s">
        <v>204</v>
      </c>
      <c r="D144" s="2"/>
      <c r="E144" s="2" t="s">
        <v>205</v>
      </c>
      <c r="F144" s="2"/>
      <c r="G144" s="46"/>
      <c r="H144" s="58" t="s">
        <v>80</v>
      </c>
      <c r="I144" s="2"/>
      <c r="J144" s="46"/>
      <c r="K144" s="58" t="s">
        <v>80</v>
      </c>
      <c r="N144" s="2" t="s">
        <v>204</v>
      </c>
      <c r="O144" s="24">
        <f t="shared" si="23"/>
        <v>0</v>
      </c>
      <c r="P144" s="24">
        <f t="shared" si="21"/>
        <v>0</v>
      </c>
      <c r="Q144" s="47">
        <v>5</v>
      </c>
      <c r="R144" s="47">
        <f t="shared" si="22"/>
        <v>0</v>
      </c>
      <c r="S144" t="s">
        <v>94</v>
      </c>
      <c r="V144" s="29"/>
    </row>
    <row r="145" spans="2:26" ht="15" customHeight="1" x14ac:dyDescent="0.55000000000000004">
      <c r="B145" s="67"/>
      <c r="C145" s="2" t="s">
        <v>206</v>
      </c>
      <c r="D145" s="2"/>
      <c r="E145" s="2" t="s">
        <v>207</v>
      </c>
      <c r="F145" s="2"/>
      <c r="G145" s="46"/>
      <c r="H145" s="58" t="s">
        <v>80</v>
      </c>
      <c r="I145" s="2"/>
      <c r="J145" s="46"/>
      <c r="K145" s="58" t="s">
        <v>80</v>
      </c>
      <c r="N145" s="2" t="s">
        <v>206</v>
      </c>
      <c r="O145" s="24">
        <f t="shared" si="23"/>
        <v>0</v>
      </c>
      <c r="P145" s="24">
        <f t="shared" si="21"/>
        <v>0</v>
      </c>
      <c r="Q145" s="47">
        <v>3</v>
      </c>
      <c r="R145" s="47">
        <f t="shared" si="22"/>
        <v>0</v>
      </c>
      <c r="S145" t="s">
        <v>94</v>
      </c>
      <c r="V145" s="29"/>
    </row>
    <row r="146" spans="2:26" ht="15" customHeight="1" x14ac:dyDescent="0.55000000000000004">
      <c r="B146" s="67"/>
      <c r="C146" s="2" t="s">
        <v>208</v>
      </c>
      <c r="D146" s="2"/>
      <c r="E146" s="2" t="s">
        <v>209</v>
      </c>
      <c r="F146" s="2"/>
      <c r="G146" s="46"/>
      <c r="H146" s="58" t="s">
        <v>80</v>
      </c>
      <c r="I146" s="2"/>
      <c r="J146" s="46"/>
      <c r="K146" s="58" t="s">
        <v>80</v>
      </c>
      <c r="N146" s="2" t="s">
        <v>208</v>
      </c>
      <c r="O146" s="24">
        <f t="shared" si="23"/>
        <v>0</v>
      </c>
      <c r="P146" s="24">
        <f t="shared" si="21"/>
        <v>0</v>
      </c>
      <c r="Q146" s="47">
        <v>1</v>
      </c>
      <c r="R146" s="47">
        <f t="shared" si="22"/>
        <v>0</v>
      </c>
      <c r="S146" t="s">
        <v>94</v>
      </c>
      <c r="V146" s="29"/>
    </row>
    <row r="147" spans="2:26" ht="15" customHeight="1" x14ac:dyDescent="0.55000000000000004">
      <c r="B147" s="67"/>
      <c r="C147" s="2" t="s">
        <v>210</v>
      </c>
      <c r="D147" s="2"/>
      <c r="E147" s="2" t="s">
        <v>211</v>
      </c>
      <c r="F147" s="2"/>
      <c r="G147" s="46"/>
      <c r="H147" s="58" t="s">
        <v>80</v>
      </c>
      <c r="I147" s="2"/>
      <c r="J147" s="46"/>
      <c r="K147" s="58" t="s">
        <v>80</v>
      </c>
      <c r="N147" s="2" t="s">
        <v>210</v>
      </c>
      <c r="O147" s="24">
        <f t="shared" si="23"/>
        <v>0</v>
      </c>
      <c r="P147" s="24">
        <f t="shared" si="21"/>
        <v>0</v>
      </c>
      <c r="Q147" s="47">
        <v>1</v>
      </c>
      <c r="R147" s="47">
        <f t="shared" si="22"/>
        <v>0</v>
      </c>
      <c r="S147" t="s">
        <v>94</v>
      </c>
      <c r="V147" s="29"/>
    </row>
    <row r="148" spans="2:26" ht="15" customHeight="1" x14ac:dyDescent="0.55000000000000004">
      <c r="B148" s="67"/>
      <c r="C148" s="2" t="s">
        <v>212</v>
      </c>
      <c r="D148" s="2"/>
      <c r="E148" s="2" t="s">
        <v>213</v>
      </c>
      <c r="F148" s="2"/>
      <c r="G148" s="46"/>
      <c r="H148" s="58" t="s">
        <v>80</v>
      </c>
      <c r="I148" s="2"/>
      <c r="J148" s="46"/>
      <c r="K148" s="58" t="s">
        <v>80</v>
      </c>
      <c r="N148" s="2" t="s">
        <v>212</v>
      </c>
      <c r="O148" s="24">
        <f t="shared" si="23"/>
        <v>0</v>
      </c>
      <c r="P148" s="24">
        <f t="shared" si="21"/>
        <v>0</v>
      </c>
      <c r="Q148" s="47">
        <v>1</v>
      </c>
      <c r="R148" s="47">
        <f t="shared" si="22"/>
        <v>0</v>
      </c>
      <c r="S148" t="s">
        <v>94</v>
      </c>
      <c r="V148" s="29"/>
    </row>
    <row r="149" spans="2:26" ht="15" customHeight="1" x14ac:dyDescent="0.55000000000000004">
      <c r="B149" s="67"/>
      <c r="C149" s="2" t="s">
        <v>214</v>
      </c>
      <c r="D149" s="2"/>
      <c r="E149" s="2" t="s">
        <v>215</v>
      </c>
      <c r="F149" s="2"/>
      <c r="G149" s="46"/>
      <c r="H149" s="58" t="s">
        <v>80</v>
      </c>
      <c r="I149" s="2"/>
      <c r="J149" s="46"/>
      <c r="K149" s="58" t="s">
        <v>80</v>
      </c>
      <c r="N149" s="2" t="s">
        <v>214</v>
      </c>
      <c r="O149" s="24">
        <f t="shared" si="23"/>
        <v>0</v>
      </c>
      <c r="P149" s="24">
        <f t="shared" si="21"/>
        <v>0</v>
      </c>
      <c r="Q149" s="47">
        <v>1</v>
      </c>
      <c r="R149" s="47">
        <f t="shared" si="22"/>
        <v>0</v>
      </c>
      <c r="S149" t="s">
        <v>94</v>
      </c>
      <c r="V149" s="29"/>
    </row>
    <row r="150" spans="2:26" ht="15" customHeight="1" x14ac:dyDescent="0.55000000000000004">
      <c r="B150" s="67"/>
      <c r="C150" s="2" t="s">
        <v>216</v>
      </c>
      <c r="D150" s="2"/>
      <c r="E150" s="2" t="s">
        <v>217</v>
      </c>
      <c r="F150" s="2"/>
      <c r="G150" s="46"/>
      <c r="H150" s="58" t="s">
        <v>80</v>
      </c>
      <c r="I150" s="2"/>
      <c r="J150" s="46"/>
      <c r="K150" s="58" t="s">
        <v>80</v>
      </c>
      <c r="N150" s="2" t="s">
        <v>216</v>
      </c>
      <c r="O150" s="24">
        <f t="shared" si="23"/>
        <v>0</v>
      </c>
      <c r="P150" s="24">
        <f t="shared" si="21"/>
        <v>0</v>
      </c>
      <c r="Q150" s="47">
        <v>3</v>
      </c>
      <c r="R150" s="47">
        <f t="shared" si="22"/>
        <v>0</v>
      </c>
      <c r="S150" t="s">
        <v>94</v>
      </c>
      <c r="V150" s="29"/>
    </row>
    <row r="151" spans="2:26" ht="15" customHeight="1" x14ac:dyDescent="0.55000000000000004">
      <c r="B151" s="67"/>
      <c r="C151" s="2" t="s">
        <v>218</v>
      </c>
      <c r="D151" s="2"/>
      <c r="E151" s="2" t="s">
        <v>219</v>
      </c>
      <c r="F151" s="2"/>
      <c r="G151" s="46"/>
      <c r="H151" s="58" t="s">
        <v>80</v>
      </c>
      <c r="I151" s="2"/>
      <c r="J151" s="46"/>
      <c r="K151" s="58" t="s">
        <v>80</v>
      </c>
      <c r="N151" s="2" t="s">
        <v>218</v>
      </c>
      <c r="O151" s="24">
        <f t="shared" si="23"/>
        <v>0</v>
      </c>
      <c r="P151" s="24">
        <f t="shared" si="21"/>
        <v>0</v>
      </c>
      <c r="Q151" s="47">
        <v>1</v>
      </c>
      <c r="R151" s="47">
        <f t="shared" si="22"/>
        <v>0</v>
      </c>
      <c r="S151" t="s">
        <v>94</v>
      </c>
      <c r="V151" s="29"/>
    </row>
    <row r="152" spans="2:26" ht="15" customHeight="1" x14ac:dyDescent="0.55000000000000004">
      <c r="B152" s="67"/>
      <c r="C152" s="2" t="s">
        <v>220</v>
      </c>
      <c r="D152" s="2"/>
      <c r="E152" s="2" t="s">
        <v>221</v>
      </c>
      <c r="F152" s="2"/>
      <c r="G152" s="46"/>
      <c r="H152" s="58" t="s">
        <v>80</v>
      </c>
      <c r="I152" s="2"/>
      <c r="J152" s="46"/>
      <c r="K152" s="58" t="s">
        <v>80</v>
      </c>
      <c r="N152" s="2" t="s">
        <v>220</v>
      </c>
      <c r="O152" s="24">
        <f t="shared" si="23"/>
        <v>0</v>
      </c>
      <c r="P152" s="24">
        <f t="shared" si="21"/>
        <v>0</v>
      </c>
      <c r="Q152" s="47">
        <v>1</v>
      </c>
      <c r="R152" s="47">
        <f t="shared" si="22"/>
        <v>0</v>
      </c>
      <c r="S152" t="s">
        <v>94</v>
      </c>
      <c r="V152" s="29"/>
    </row>
    <row r="153" spans="2:26" ht="15" hidden="1" customHeight="1" x14ac:dyDescent="0.55000000000000004">
      <c r="B153" s="67"/>
      <c r="C153" s="68" t="s">
        <v>724</v>
      </c>
      <c r="D153" s="69"/>
      <c r="E153" s="70" t="s">
        <v>173</v>
      </c>
      <c r="F153" s="69"/>
      <c r="G153" s="71"/>
      <c r="H153" s="68"/>
      <c r="I153" s="69"/>
      <c r="J153" s="71"/>
      <c r="K153" s="68"/>
      <c r="L153" s="73"/>
      <c r="N153" s="2" t="s">
        <v>724</v>
      </c>
      <c r="O153" s="24" t="s">
        <v>174</v>
      </c>
      <c r="P153" s="24">
        <f>IF(COUNTIF(P141:P152,0)=0,1,0)</f>
        <v>0</v>
      </c>
      <c r="Q153" s="47">
        <v>10</v>
      </c>
      <c r="R153" s="47">
        <f t="shared" si="22"/>
        <v>0</v>
      </c>
      <c r="S153" t="s">
        <v>175</v>
      </c>
      <c r="V153" s="29"/>
      <c r="W153" s="42"/>
      <c r="X153" s="42"/>
      <c r="Y153" s="6"/>
      <c r="Z153" s="6"/>
    </row>
    <row r="154" spans="2:26" ht="15" hidden="1" customHeight="1" x14ac:dyDescent="0.55000000000000004">
      <c r="B154" s="50" t="s">
        <v>50</v>
      </c>
      <c r="C154" s="68" t="s">
        <v>195</v>
      </c>
      <c r="D154" s="69"/>
      <c r="E154" s="69" t="s">
        <v>199</v>
      </c>
      <c r="F154" s="69"/>
      <c r="G154" s="71"/>
      <c r="H154" s="68"/>
      <c r="I154" s="69"/>
      <c r="J154" s="72">
        <f t="shared" ref="J154:J165" si="24">J141</f>
        <v>0</v>
      </c>
      <c r="K154" s="68" t="s">
        <v>80</v>
      </c>
      <c r="L154" s="73"/>
      <c r="N154" s="2" t="s">
        <v>195</v>
      </c>
      <c r="O154" s="24">
        <f t="shared" ref="O154:O165" si="25">J141</f>
        <v>0</v>
      </c>
      <c r="P154" s="24">
        <f t="shared" ref="P154:P165" si="26">IF(O154="有り",1,0)</f>
        <v>0</v>
      </c>
      <c r="Q154" s="47">
        <v>10</v>
      </c>
      <c r="R154" s="47">
        <f t="shared" si="22"/>
        <v>0</v>
      </c>
      <c r="S154" t="s">
        <v>94</v>
      </c>
      <c r="V154" s="29"/>
      <c r="W154" s="42"/>
      <c r="X154" s="42"/>
      <c r="Y154" s="6"/>
      <c r="Z154" s="6"/>
    </row>
    <row r="155" spans="2:26" ht="15" hidden="1" customHeight="1" x14ac:dyDescent="0.55000000000000004">
      <c r="B155" s="50" t="s">
        <v>50</v>
      </c>
      <c r="C155" s="68" t="s">
        <v>714</v>
      </c>
      <c r="D155" s="69"/>
      <c r="E155" s="69" t="s">
        <v>223</v>
      </c>
      <c r="F155" s="69"/>
      <c r="G155" s="71"/>
      <c r="H155" s="68"/>
      <c r="I155" s="69"/>
      <c r="J155" s="72">
        <f t="shared" si="24"/>
        <v>0</v>
      </c>
      <c r="K155" s="68" t="s">
        <v>80</v>
      </c>
      <c r="L155" s="73"/>
      <c r="N155" s="2" t="s">
        <v>714</v>
      </c>
      <c r="O155" s="24">
        <f t="shared" si="25"/>
        <v>0</v>
      </c>
      <c r="P155" s="24">
        <f t="shared" si="26"/>
        <v>0</v>
      </c>
      <c r="Q155" s="47">
        <v>10</v>
      </c>
      <c r="R155" s="47">
        <f t="shared" si="22"/>
        <v>0</v>
      </c>
      <c r="S155" t="s">
        <v>94</v>
      </c>
      <c r="V155" s="29"/>
      <c r="W155" s="42"/>
      <c r="X155" s="42"/>
      <c r="Y155" s="6"/>
      <c r="Z155" s="6"/>
    </row>
    <row r="156" spans="2:26" ht="15" hidden="1" customHeight="1" x14ac:dyDescent="0.55000000000000004">
      <c r="B156" s="67"/>
      <c r="C156" s="68" t="s">
        <v>202</v>
      </c>
      <c r="D156" s="69"/>
      <c r="E156" s="69" t="s">
        <v>203</v>
      </c>
      <c r="F156" s="69"/>
      <c r="G156" s="71"/>
      <c r="H156" s="68"/>
      <c r="I156" s="69"/>
      <c r="J156" s="72">
        <f t="shared" si="24"/>
        <v>0</v>
      </c>
      <c r="K156" s="68" t="s">
        <v>80</v>
      </c>
      <c r="L156" s="73"/>
      <c r="N156" s="2" t="s">
        <v>202</v>
      </c>
      <c r="O156" s="24">
        <f t="shared" si="25"/>
        <v>0</v>
      </c>
      <c r="P156" s="24">
        <f t="shared" si="26"/>
        <v>0</v>
      </c>
      <c r="Q156" s="47">
        <v>3</v>
      </c>
      <c r="R156" s="47">
        <f t="shared" si="22"/>
        <v>0</v>
      </c>
      <c r="S156" t="s">
        <v>94</v>
      </c>
      <c r="V156" s="29"/>
      <c r="W156" s="42"/>
      <c r="X156" s="42"/>
      <c r="Y156" s="6"/>
      <c r="Z156" s="6"/>
    </row>
    <row r="157" spans="2:26" ht="15" hidden="1" customHeight="1" x14ac:dyDescent="0.55000000000000004">
      <c r="B157" s="67"/>
      <c r="C157" s="68" t="s">
        <v>204</v>
      </c>
      <c r="D157" s="69"/>
      <c r="E157" s="69" t="s">
        <v>205</v>
      </c>
      <c r="F157" s="69"/>
      <c r="G157" s="71"/>
      <c r="H157" s="68"/>
      <c r="I157" s="69"/>
      <c r="J157" s="72">
        <f t="shared" si="24"/>
        <v>0</v>
      </c>
      <c r="K157" s="68" t="s">
        <v>80</v>
      </c>
      <c r="L157" s="73"/>
      <c r="N157" s="2" t="s">
        <v>204</v>
      </c>
      <c r="O157" s="24">
        <f t="shared" si="25"/>
        <v>0</v>
      </c>
      <c r="P157" s="24">
        <f t="shared" si="26"/>
        <v>0</v>
      </c>
      <c r="Q157" s="47">
        <v>5</v>
      </c>
      <c r="R157" s="47">
        <f t="shared" si="22"/>
        <v>0</v>
      </c>
      <c r="S157" t="s">
        <v>94</v>
      </c>
      <c r="V157" s="29"/>
      <c r="W157" s="42"/>
      <c r="X157" s="42"/>
      <c r="Y157" s="6"/>
      <c r="Z157" s="6"/>
    </row>
    <row r="158" spans="2:26" ht="15" hidden="1" customHeight="1" x14ac:dyDescent="0.55000000000000004">
      <c r="B158" s="67"/>
      <c r="C158" s="68" t="s">
        <v>206</v>
      </c>
      <c r="D158" s="69"/>
      <c r="E158" s="69" t="s">
        <v>207</v>
      </c>
      <c r="F158" s="69"/>
      <c r="G158" s="71"/>
      <c r="H158" s="68"/>
      <c r="I158" s="69"/>
      <c r="J158" s="72">
        <f t="shared" si="24"/>
        <v>0</v>
      </c>
      <c r="K158" s="68" t="s">
        <v>80</v>
      </c>
      <c r="L158" s="73"/>
      <c r="N158" s="2" t="s">
        <v>206</v>
      </c>
      <c r="O158" s="24">
        <f t="shared" si="25"/>
        <v>0</v>
      </c>
      <c r="P158" s="24">
        <f t="shared" si="26"/>
        <v>0</v>
      </c>
      <c r="Q158" s="47">
        <v>3</v>
      </c>
      <c r="R158" s="47">
        <f t="shared" si="22"/>
        <v>0</v>
      </c>
      <c r="S158" t="s">
        <v>94</v>
      </c>
      <c r="V158" s="29"/>
      <c r="W158" s="42"/>
      <c r="X158" s="42"/>
      <c r="Y158" s="6"/>
      <c r="Z158" s="6"/>
    </row>
    <row r="159" spans="2:26" ht="15" hidden="1" customHeight="1" x14ac:dyDescent="0.55000000000000004">
      <c r="B159" s="67"/>
      <c r="C159" s="68" t="s">
        <v>208</v>
      </c>
      <c r="D159" s="69"/>
      <c r="E159" s="69" t="s">
        <v>209</v>
      </c>
      <c r="F159" s="69"/>
      <c r="G159" s="71"/>
      <c r="H159" s="68"/>
      <c r="I159" s="69"/>
      <c r="J159" s="72">
        <f t="shared" si="24"/>
        <v>0</v>
      </c>
      <c r="K159" s="68" t="s">
        <v>80</v>
      </c>
      <c r="L159" s="73"/>
      <c r="N159" s="2" t="s">
        <v>208</v>
      </c>
      <c r="O159" s="24">
        <f t="shared" si="25"/>
        <v>0</v>
      </c>
      <c r="P159" s="24">
        <f t="shared" si="26"/>
        <v>0</v>
      </c>
      <c r="Q159" s="47">
        <v>1</v>
      </c>
      <c r="R159" s="47">
        <f t="shared" si="22"/>
        <v>0</v>
      </c>
      <c r="S159" t="s">
        <v>94</v>
      </c>
      <c r="V159" s="29"/>
      <c r="W159" s="42"/>
      <c r="X159" s="42"/>
      <c r="Y159" s="6"/>
      <c r="Z159" s="6"/>
    </row>
    <row r="160" spans="2:26" ht="15" hidden="1" customHeight="1" x14ac:dyDescent="0.55000000000000004">
      <c r="B160" s="67"/>
      <c r="C160" s="68" t="s">
        <v>210</v>
      </c>
      <c r="D160" s="69"/>
      <c r="E160" s="69" t="s">
        <v>211</v>
      </c>
      <c r="F160" s="69"/>
      <c r="G160" s="71"/>
      <c r="H160" s="68"/>
      <c r="I160" s="69"/>
      <c r="J160" s="72">
        <f t="shared" si="24"/>
        <v>0</v>
      </c>
      <c r="K160" s="68" t="s">
        <v>80</v>
      </c>
      <c r="L160" s="73"/>
      <c r="N160" s="2" t="s">
        <v>210</v>
      </c>
      <c r="O160" s="24">
        <f t="shared" si="25"/>
        <v>0</v>
      </c>
      <c r="P160" s="24">
        <f t="shared" si="26"/>
        <v>0</v>
      </c>
      <c r="Q160" s="47">
        <v>1</v>
      </c>
      <c r="R160" s="47">
        <f t="shared" si="22"/>
        <v>0</v>
      </c>
      <c r="S160" t="s">
        <v>94</v>
      </c>
      <c r="V160" s="29"/>
      <c r="W160" s="42"/>
      <c r="X160" s="42"/>
      <c r="Y160" s="6"/>
      <c r="Z160" s="6"/>
    </row>
    <row r="161" spans="2:26" ht="15" hidden="1" customHeight="1" x14ac:dyDescent="0.55000000000000004">
      <c r="B161" s="67"/>
      <c r="C161" s="68" t="s">
        <v>212</v>
      </c>
      <c r="D161" s="69"/>
      <c r="E161" s="69" t="s">
        <v>213</v>
      </c>
      <c r="F161" s="69"/>
      <c r="G161" s="71"/>
      <c r="H161" s="68"/>
      <c r="I161" s="69"/>
      <c r="J161" s="72">
        <f t="shared" si="24"/>
        <v>0</v>
      </c>
      <c r="K161" s="68" t="s">
        <v>80</v>
      </c>
      <c r="L161" s="73"/>
      <c r="N161" s="2" t="s">
        <v>212</v>
      </c>
      <c r="O161" s="24">
        <f t="shared" si="25"/>
        <v>0</v>
      </c>
      <c r="P161" s="24">
        <f t="shared" si="26"/>
        <v>0</v>
      </c>
      <c r="Q161" s="47">
        <v>1</v>
      </c>
      <c r="R161" s="47">
        <f t="shared" si="22"/>
        <v>0</v>
      </c>
      <c r="S161" t="s">
        <v>94</v>
      </c>
      <c r="V161" s="29"/>
      <c r="W161" s="42"/>
      <c r="X161" s="42"/>
      <c r="Y161" s="6"/>
      <c r="Z161" s="6"/>
    </row>
    <row r="162" spans="2:26" ht="15" hidden="1" customHeight="1" x14ac:dyDescent="0.55000000000000004">
      <c r="B162" s="67"/>
      <c r="C162" s="68" t="s">
        <v>214</v>
      </c>
      <c r="D162" s="69"/>
      <c r="E162" s="69" t="s">
        <v>215</v>
      </c>
      <c r="F162" s="69"/>
      <c r="G162" s="71"/>
      <c r="H162" s="68"/>
      <c r="I162" s="69"/>
      <c r="J162" s="72">
        <f t="shared" si="24"/>
        <v>0</v>
      </c>
      <c r="K162" s="68" t="s">
        <v>80</v>
      </c>
      <c r="L162" s="73"/>
      <c r="N162" s="2" t="s">
        <v>214</v>
      </c>
      <c r="O162" s="24">
        <f t="shared" si="25"/>
        <v>0</v>
      </c>
      <c r="P162" s="24">
        <f t="shared" si="26"/>
        <v>0</v>
      </c>
      <c r="Q162" s="47">
        <v>1</v>
      </c>
      <c r="R162" s="47">
        <f t="shared" si="22"/>
        <v>0</v>
      </c>
      <c r="S162" t="s">
        <v>94</v>
      </c>
      <c r="V162" s="29"/>
      <c r="W162" s="42"/>
      <c r="X162" s="42"/>
      <c r="Y162" s="6"/>
      <c r="Z162" s="6"/>
    </row>
    <row r="163" spans="2:26" ht="15" hidden="1" customHeight="1" x14ac:dyDescent="0.55000000000000004">
      <c r="B163" s="67"/>
      <c r="C163" s="68" t="s">
        <v>216</v>
      </c>
      <c r="D163" s="69"/>
      <c r="E163" s="69" t="s">
        <v>217</v>
      </c>
      <c r="F163" s="69"/>
      <c r="G163" s="71"/>
      <c r="H163" s="68"/>
      <c r="I163" s="69"/>
      <c r="J163" s="72">
        <f t="shared" si="24"/>
        <v>0</v>
      </c>
      <c r="K163" s="68" t="s">
        <v>80</v>
      </c>
      <c r="L163" s="73"/>
      <c r="N163" s="2" t="s">
        <v>216</v>
      </c>
      <c r="O163" s="24">
        <f t="shared" si="25"/>
        <v>0</v>
      </c>
      <c r="P163" s="24">
        <f t="shared" si="26"/>
        <v>0</v>
      </c>
      <c r="Q163" s="47">
        <v>3</v>
      </c>
      <c r="R163" s="47">
        <f t="shared" si="22"/>
        <v>0</v>
      </c>
      <c r="S163" t="s">
        <v>94</v>
      </c>
      <c r="V163" s="29"/>
      <c r="W163" s="42"/>
      <c r="X163" s="42"/>
      <c r="Y163" s="6"/>
      <c r="Z163" s="6"/>
    </row>
    <row r="164" spans="2:26" ht="15" hidden="1" customHeight="1" x14ac:dyDescent="0.55000000000000004">
      <c r="B164" s="67"/>
      <c r="C164" s="68" t="s">
        <v>218</v>
      </c>
      <c r="D164" s="69"/>
      <c r="E164" s="69" t="s">
        <v>219</v>
      </c>
      <c r="F164" s="69"/>
      <c r="G164" s="71"/>
      <c r="H164" s="68"/>
      <c r="I164" s="69"/>
      <c r="J164" s="72">
        <f t="shared" si="24"/>
        <v>0</v>
      </c>
      <c r="K164" s="68" t="s">
        <v>80</v>
      </c>
      <c r="L164" s="73"/>
      <c r="N164" s="2" t="s">
        <v>218</v>
      </c>
      <c r="O164" s="24">
        <f t="shared" si="25"/>
        <v>0</v>
      </c>
      <c r="P164" s="24">
        <f t="shared" si="26"/>
        <v>0</v>
      </c>
      <c r="Q164" s="47">
        <v>1</v>
      </c>
      <c r="R164" s="47">
        <f t="shared" si="22"/>
        <v>0</v>
      </c>
      <c r="S164" t="s">
        <v>94</v>
      </c>
      <c r="V164" s="29"/>
      <c r="W164" s="42"/>
      <c r="X164" s="42"/>
      <c r="Y164" s="6"/>
      <c r="Z164" s="6"/>
    </row>
    <row r="165" spans="2:26" ht="15" hidden="1" customHeight="1" x14ac:dyDescent="0.55000000000000004">
      <c r="B165" s="67"/>
      <c r="C165" s="68" t="s">
        <v>220</v>
      </c>
      <c r="D165" s="69"/>
      <c r="E165" s="69" t="s">
        <v>221</v>
      </c>
      <c r="F165" s="69"/>
      <c r="G165" s="71"/>
      <c r="H165" s="68"/>
      <c r="I165" s="69"/>
      <c r="J165" s="72">
        <f t="shared" si="24"/>
        <v>0</v>
      </c>
      <c r="K165" s="68" t="s">
        <v>80</v>
      </c>
      <c r="L165" s="73"/>
      <c r="N165" s="2" t="s">
        <v>220</v>
      </c>
      <c r="O165" s="24">
        <f t="shared" si="25"/>
        <v>0</v>
      </c>
      <c r="P165" s="24">
        <f t="shared" si="26"/>
        <v>0</v>
      </c>
      <c r="Q165" s="47">
        <v>1</v>
      </c>
      <c r="R165" s="47">
        <f t="shared" si="22"/>
        <v>0</v>
      </c>
      <c r="S165" t="s">
        <v>94</v>
      </c>
      <c r="V165" s="29"/>
      <c r="W165" s="42"/>
      <c r="X165" s="42"/>
      <c r="Y165" s="6"/>
      <c r="Z165" s="6"/>
    </row>
    <row r="166" spans="2:26" ht="15" hidden="1" customHeight="1" x14ac:dyDescent="0.55000000000000004">
      <c r="B166" s="67"/>
      <c r="C166" s="68" t="s">
        <v>724</v>
      </c>
      <c r="D166" s="69"/>
      <c r="E166" s="70" t="s">
        <v>173</v>
      </c>
      <c r="F166" s="69"/>
      <c r="G166" s="71"/>
      <c r="H166" s="68"/>
      <c r="I166" s="69"/>
      <c r="J166" s="71"/>
      <c r="K166" s="68"/>
      <c r="L166" s="73"/>
      <c r="N166" s="2" t="s">
        <v>724</v>
      </c>
      <c r="O166" s="24" t="s">
        <v>174</v>
      </c>
      <c r="P166" s="24">
        <f>IF(COUNTIF(P154:P165,0)=0,1,0)</f>
        <v>0</v>
      </c>
      <c r="Q166" s="47">
        <f t="shared" ref="Q166" si="27">Q153</f>
        <v>10</v>
      </c>
      <c r="R166" s="47">
        <f t="shared" si="22"/>
        <v>0</v>
      </c>
      <c r="S166" t="s">
        <v>175</v>
      </c>
      <c r="V166" s="29"/>
      <c r="W166" s="42"/>
      <c r="X166" s="42"/>
      <c r="Y166" s="6"/>
      <c r="Z166" s="6"/>
    </row>
    <row r="167" spans="2:26" ht="15" customHeight="1" x14ac:dyDescent="0.55000000000000004">
      <c r="C167" s="2" t="s">
        <v>741</v>
      </c>
      <c r="D167" s="2" t="s">
        <v>224</v>
      </c>
      <c r="E167" s="3"/>
      <c r="F167" s="2"/>
      <c r="G167" s="2"/>
      <c r="H167" s="2"/>
      <c r="I167" s="2"/>
      <c r="J167" s="2"/>
      <c r="K167" s="2"/>
      <c r="N167" s="29"/>
    </row>
    <row r="168" spans="2:26" ht="15" customHeight="1" x14ac:dyDescent="0.55000000000000004">
      <c r="B168" s="50" t="s">
        <v>50</v>
      </c>
      <c r="C168" s="2"/>
      <c r="D168" s="2"/>
      <c r="E168" s="3"/>
      <c r="F168" s="2"/>
      <c r="G168" s="46"/>
      <c r="H168" s="58" t="s">
        <v>80</v>
      </c>
      <c r="I168" s="2"/>
      <c r="J168" s="2"/>
      <c r="K168" s="2"/>
      <c r="N168" s="2" t="s">
        <v>725</v>
      </c>
      <c r="O168" s="24">
        <f>G168</f>
        <v>0</v>
      </c>
      <c r="P168" s="24">
        <f>IF(O168="有り",1,0)</f>
        <v>0</v>
      </c>
      <c r="Q168" s="47">
        <v>10</v>
      </c>
      <c r="R168" s="47">
        <f t="shared" ref="R168" si="28">P168*Q168</f>
        <v>0</v>
      </c>
      <c r="S168" t="s">
        <v>94</v>
      </c>
    </row>
    <row r="169" spans="2:26" ht="15" customHeight="1" x14ac:dyDescent="0.55000000000000004">
      <c r="C169" s="2"/>
      <c r="D169" s="2" t="s">
        <v>225</v>
      </c>
      <c r="E169" s="3"/>
      <c r="F169" s="2"/>
      <c r="G169" s="2"/>
      <c r="H169" s="2"/>
      <c r="I169" s="2"/>
      <c r="J169" s="2"/>
      <c r="K169" s="2"/>
      <c r="N169" s="2"/>
    </row>
    <row r="170" spans="2:26" ht="15" customHeight="1" x14ac:dyDescent="0.55000000000000004">
      <c r="B170" s="50" t="s">
        <v>50</v>
      </c>
      <c r="C170" s="2" t="s">
        <v>222</v>
      </c>
      <c r="D170" s="2"/>
      <c r="E170" s="3" t="s">
        <v>226</v>
      </c>
      <c r="G170" s="46"/>
      <c r="H170" s="58" t="s">
        <v>80</v>
      </c>
      <c r="I170" s="2"/>
      <c r="J170" s="2"/>
      <c r="K170" s="2"/>
      <c r="N170" s="2" t="s">
        <v>222</v>
      </c>
      <c r="O170" s="24">
        <f t="shared" ref="O170:O183" si="29">G170</f>
        <v>0</v>
      </c>
      <c r="P170" s="24">
        <f t="shared" ref="P170:P183" si="30">IF(O170="有り",1,0)</f>
        <v>0</v>
      </c>
      <c r="Q170" s="47">
        <v>20</v>
      </c>
      <c r="R170" s="47">
        <f t="shared" ref="R170:R184" si="31">P170*Q170</f>
        <v>0</v>
      </c>
      <c r="S170" t="s">
        <v>94</v>
      </c>
    </row>
    <row r="171" spans="2:26" ht="15" customHeight="1" x14ac:dyDescent="0.55000000000000004">
      <c r="B171" s="67"/>
      <c r="C171" s="2" t="s">
        <v>715</v>
      </c>
      <c r="D171" s="2"/>
      <c r="E171" s="3" t="s">
        <v>228</v>
      </c>
      <c r="G171" s="46"/>
      <c r="H171" s="58" t="s">
        <v>80</v>
      </c>
      <c r="I171" s="2"/>
      <c r="J171" s="2"/>
      <c r="K171" s="2"/>
      <c r="N171" s="2" t="s">
        <v>715</v>
      </c>
      <c r="O171" s="24">
        <f t="shared" si="29"/>
        <v>0</v>
      </c>
      <c r="P171" s="24">
        <f t="shared" si="30"/>
        <v>0</v>
      </c>
      <c r="Q171" s="47">
        <v>10</v>
      </c>
      <c r="R171" s="47">
        <f t="shared" si="31"/>
        <v>0</v>
      </c>
      <c r="S171" t="s">
        <v>94</v>
      </c>
    </row>
    <row r="172" spans="2:26" ht="15" customHeight="1" x14ac:dyDescent="0.55000000000000004">
      <c r="B172" s="67"/>
      <c r="C172" s="2" t="s">
        <v>716</v>
      </c>
      <c r="D172" s="2"/>
      <c r="E172" s="3" t="s">
        <v>230</v>
      </c>
      <c r="G172" s="46"/>
      <c r="H172" s="58" t="s">
        <v>80</v>
      </c>
      <c r="I172" s="2"/>
      <c r="J172" s="2"/>
      <c r="K172" s="2"/>
      <c r="N172" s="2" t="s">
        <v>227</v>
      </c>
      <c r="O172" s="24">
        <f t="shared" si="29"/>
        <v>0</v>
      </c>
      <c r="P172" s="24">
        <f t="shared" si="30"/>
        <v>0</v>
      </c>
      <c r="Q172" s="47">
        <v>10</v>
      </c>
      <c r="R172" s="47">
        <f t="shared" si="31"/>
        <v>0</v>
      </c>
      <c r="S172" t="s">
        <v>94</v>
      </c>
    </row>
    <row r="173" spans="2:26" ht="15" customHeight="1" x14ac:dyDescent="0.55000000000000004">
      <c r="B173" s="67"/>
      <c r="C173" s="2" t="s">
        <v>229</v>
      </c>
      <c r="D173" s="2"/>
      <c r="E173" s="3" t="s">
        <v>232</v>
      </c>
      <c r="G173" s="46"/>
      <c r="H173" s="58" t="s">
        <v>80</v>
      </c>
      <c r="I173" s="2"/>
      <c r="J173" s="2"/>
      <c r="K173" s="2"/>
      <c r="N173" s="2" t="s">
        <v>229</v>
      </c>
      <c r="O173" s="24">
        <f t="shared" si="29"/>
        <v>0</v>
      </c>
      <c r="P173" s="24">
        <f t="shared" si="30"/>
        <v>0</v>
      </c>
      <c r="Q173" s="47">
        <v>5</v>
      </c>
      <c r="R173" s="47">
        <f t="shared" si="31"/>
        <v>0</v>
      </c>
      <c r="S173" t="s">
        <v>94</v>
      </c>
    </row>
    <row r="174" spans="2:26" ht="15" customHeight="1" x14ac:dyDescent="0.55000000000000004">
      <c r="B174" s="67"/>
      <c r="C174" s="2" t="s">
        <v>231</v>
      </c>
      <c r="D174" s="2"/>
      <c r="E174" s="3" t="s">
        <v>234</v>
      </c>
      <c r="G174" s="46"/>
      <c r="H174" s="58" t="s">
        <v>80</v>
      </c>
      <c r="I174" s="2"/>
      <c r="J174" s="2"/>
      <c r="K174" s="2"/>
      <c r="N174" s="2" t="s">
        <v>231</v>
      </c>
      <c r="O174" s="24">
        <f t="shared" si="29"/>
        <v>0</v>
      </c>
      <c r="P174" s="24">
        <f t="shared" si="30"/>
        <v>0</v>
      </c>
      <c r="Q174" s="47">
        <v>5</v>
      </c>
      <c r="R174" s="47">
        <f t="shared" si="31"/>
        <v>0</v>
      </c>
      <c r="S174" t="s">
        <v>94</v>
      </c>
    </row>
    <row r="175" spans="2:26" ht="15" customHeight="1" x14ac:dyDescent="0.55000000000000004">
      <c r="B175" s="67"/>
      <c r="C175" s="2" t="s">
        <v>233</v>
      </c>
      <c r="D175" s="2"/>
      <c r="E175" s="3" t="s">
        <v>236</v>
      </c>
      <c r="G175" s="46"/>
      <c r="H175" s="58" t="s">
        <v>80</v>
      </c>
      <c r="I175" s="2"/>
      <c r="J175" s="2"/>
      <c r="K175" s="2"/>
      <c r="N175" s="2" t="s">
        <v>233</v>
      </c>
      <c r="O175" s="24">
        <f t="shared" si="29"/>
        <v>0</v>
      </c>
      <c r="P175" s="24">
        <f t="shared" si="30"/>
        <v>0</v>
      </c>
      <c r="Q175" s="47">
        <v>5</v>
      </c>
      <c r="R175" s="47">
        <f t="shared" si="31"/>
        <v>0</v>
      </c>
      <c r="S175" t="s">
        <v>94</v>
      </c>
    </row>
    <row r="176" spans="2:26" ht="15" customHeight="1" x14ac:dyDescent="0.55000000000000004">
      <c r="B176" s="67"/>
      <c r="C176" s="2" t="s">
        <v>235</v>
      </c>
      <c r="D176" s="2"/>
      <c r="E176" s="3" t="s">
        <v>238</v>
      </c>
      <c r="G176" s="46"/>
      <c r="H176" s="58" t="s">
        <v>80</v>
      </c>
      <c r="I176" s="2"/>
      <c r="J176" s="2"/>
      <c r="K176" s="2"/>
      <c r="N176" s="2" t="s">
        <v>235</v>
      </c>
      <c r="O176" s="24">
        <f t="shared" si="29"/>
        <v>0</v>
      </c>
      <c r="P176" s="24">
        <f t="shared" si="30"/>
        <v>0</v>
      </c>
      <c r="Q176" s="47">
        <v>3</v>
      </c>
      <c r="R176" s="47">
        <f t="shared" si="31"/>
        <v>0</v>
      </c>
      <c r="S176" t="s">
        <v>94</v>
      </c>
    </row>
    <row r="177" spans="2:26" ht="15" customHeight="1" x14ac:dyDescent="0.55000000000000004">
      <c r="B177" s="67"/>
      <c r="C177" s="2" t="s">
        <v>237</v>
      </c>
      <c r="D177" s="2"/>
      <c r="E177" s="3" t="s">
        <v>240</v>
      </c>
      <c r="G177" s="46"/>
      <c r="H177" s="58" t="s">
        <v>80</v>
      </c>
      <c r="I177" s="2"/>
      <c r="J177" s="2"/>
      <c r="K177" s="2"/>
      <c r="N177" s="2" t="s">
        <v>237</v>
      </c>
      <c r="O177" s="24">
        <f t="shared" si="29"/>
        <v>0</v>
      </c>
      <c r="P177" s="24">
        <f t="shared" si="30"/>
        <v>0</v>
      </c>
      <c r="Q177" s="47">
        <v>1</v>
      </c>
      <c r="R177" s="47">
        <f t="shared" si="31"/>
        <v>0</v>
      </c>
      <c r="S177" t="s">
        <v>94</v>
      </c>
      <c r="T177" s="42"/>
    </row>
    <row r="178" spans="2:26" ht="15" customHeight="1" x14ac:dyDescent="0.55000000000000004">
      <c r="B178" s="67"/>
      <c r="C178" s="2" t="s">
        <v>239</v>
      </c>
      <c r="D178" s="2"/>
      <c r="E178" s="3" t="s">
        <v>242</v>
      </c>
      <c r="G178" s="46"/>
      <c r="H178" s="58" t="s">
        <v>80</v>
      </c>
      <c r="I178" s="2"/>
      <c r="J178" s="2"/>
      <c r="K178" s="2"/>
      <c r="N178" s="2" t="s">
        <v>239</v>
      </c>
      <c r="O178" s="24">
        <f t="shared" si="29"/>
        <v>0</v>
      </c>
      <c r="P178" s="24">
        <f t="shared" si="30"/>
        <v>0</v>
      </c>
      <c r="Q178" s="47">
        <v>1</v>
      </c>
      <c r="R178" s="47">
        <f t="shared" si="31"/>
        <v>0</v>
      </c>
      <c r="S178" t="s">
        <v>94</v>
      </c>
      <c r="T178" s="42"/>
    </row>
    <row r="179" spans="2:26" ht="15" customHeight="1" x14ac:dyDescent="0.55000000000000004">
      <c r="B179" s="67"/>
      <c r="C179" s="2" t="s">
        <v>241</v>
      </c>
      <c r="D179" s="2"/>
      <c r="E179" s="3" t="s">
        <v>244</v>
      </c>
      <c r="G179" s="46"/>
      <c r="H179" s="58" t="s">
        <v>80</v>
      </c>
      <c r="I179" s="2"/>
      <c r="J179" s="2"/>
      <c r="K179" s="2"/>
      <c r="N179" s="2" t="s">
        <v>241</v>
      </c>
      <c r="O179" s="24">
        <f t="shared" si="29"/>
        <v>0</v>
      </c>
      <c r="P179" s="24">
        <f t="shared" si="30"/>
        <v>0</v>
      </c>
      <c r="Q179" s="47">
        <v>1</v>
      </c>
      <c r="R179" s="47">
        <f t="shared" si="31"/>
        <v>0</v>
      </c>
      <c r="S179" t="s">
        <v>94</v>
      </c>
      <c r="T179" s="42"/>
    </row>
    <row r="180" spans="2:26" ht="15" customHeight="1" x14ac:dyDescent="0.55000000000000004">
      <c r="B180" s="67"/>
      <c r="C180" s="2" t="s">
        <v>243</v>
      </c>
      <c r="D180" s="2"/>
      <c r="E180" s="3" t="s">
        <v>246</v>
      </c>
      <c r="G180" s="46"/>
      <c r="H180" s="58" t="s">
        <v>80</v>
      </c>
      <c r="I180" s="2"/>
      <c r="J180" s="2"/>
      <c r="K180" s="2"/>
      <c r="N180" s="2" t="s">
        <v>243</v>
      </c>
      <c r="O180" s="24">
        <f t="shared" si="29"/>
        <v>0</v>
      </c>
      <c r="P180" s="24">
        <f t="shared" si="30"/>
        <v>0</v>
      </c>
      <c r="Q180" s="47">
        <v>1</v>
      </c>
      <c r="R180" s="47">
        <f t="shared" si="31"/>
        <v>0</v>
      </c>
      <c r="S180" t="s">
        <v>94</v>
      </c>
      <c r="T180" s="42"/>
    </row>
    <row r="181" spans="2:26" ht="15" customHeight="1" x14ac:dyDescent="0.55000000000000004">
      <c r="B181" s="67"/>
      <c r="C181" s="2" t="s">
        <v>245</v>
      </c>
      <c r="D181" s="2"/>
      <c r="E181" s="3" t="s">
        <v>248</v>
      </c>
      <c r="G181" s="46"/>
      <c r="H181" s="58" t="s">
        <v>80</v>
      </c>
      <c r="I181" s="2"/>
      <c r="J181" s="2"/>
      <c r="K181" s="2"/>
      <c r="N181" s="2" t="s">
        <v>245</v>
      </c>
      <c r="O181" s="24">
        <f t="shared" si="29"/>
        <v>0</v>
      </c>
      <c r="P181" s="24">
        <f t="shared" si="30"/>
        <v>0</v>
      </c>
      <c r="Q181" s="47">
        <v>1</v>
      </c>
      <c r="R181" s="47">
        <f t="shared" si="31"/>
        <v>0</v>
      </c>
      <c r="S181" t="s">
        <v>94</v>
      </c>
      <c r="T181" s="42"/>
    </row>
    <row r="182" spans="2:26" ht="15" customHeight="1" x14ac:dyDescent="0.55000000000000004">
      <c r="B182" s="67"/>
      <c r="C182" s="2" t="s">
        <v>247</v>
      </c>
      <c r="D182" s="2"/>
      <c r="E182" s="3" t="s">
        <v>250</v>
      </c>
      <c r="G182" s="46"/>
      <c r="H182" s="58" t="s">
        <v>80</v>
      </c>
      <c r="I182" s="2"/>
      <c r="J182" s="2"/>
      <c r="K182" s="2"/>
      <c r="N182" s="2" t="s">
        <v>247</v>
      </c>
      <c r="O182" s="24">
        <f t="shared" si="29"/>
        <v>0</v>
      </c>
      <c r="P182" s="24">
        <f t="shared" si="30"/>
        <v>0</v>
      </c>
      <c r="Q182" s="47">
        <v>1</v>
      </c>
      <c r="R182" s="47">
        <f t="shared" si="31"/>
        <v>0</v>
      </c>
      <c r="S182" t="s">
        <v>94</v>
      </c>
      <c r="T182" s="42"/>
    </row>
    <row r="183" spans="2:26" ht="15" customHeight="1" x14ac:dyDescent="0.55000000000000004">
      <c r="B183" s="67"/>
      <c r="C183" s="2" t="s">
        <v>249</v>
      </c>
      <c r="D183" s="2"/>
      <c r="E183" s="3" t="s">
        <v>252</v>
      </c>
      <c r="G183" s="46"/>
      <c r="H183" s="58" t="s">
        <v>80</v>
      </c>
      <c r="I183" s="2"/>
      <c r="J183" s="2"/>
      <c r="K183" s="2"/>
      <c r="N183" s="2" t="s">
        <v>249</v>
      </c>
      <c r="O183" s="24">
        <f t="shared" si="29"/>
        <v>0</v>
      </c>
      <c r="P183" s="24">
        <f t="shared" si="30"/>
        <v>0</v>
      </c>
      <c r="Q183" s="47">
        <v>1</v>
      </c>
      <c r="R183" s="47">
        <f t="shared" si="31"/>
        <v>0</v>
      </c>
      <c r="S183" t="s">
        <v>94</v>
      </c>
      <c r="T183" s="42"/>
    </row>
    <row r="184" spans="2:26" ht="15" hidden="1" customHeight="1" x14ac:dyDescent="0.55000000000000004">
      <c r="B184" s="67"/>
      <c r="C184" s="68" t="s">
        <v>726</v>
      </c>
      <c r="D184" s="69"/>
      <c r="E184" s="70" t="s">
        <v>173</v>
      </c>
      <c r="F184" s="69"/>
      <c r="G184" s="71"/>
      <c r="H184" s="68"/>
      <c r="I184" s="69"/>
      <c r="J184" s="71"/>
      <c r="K184" s="68"/>
      <c r="L184" s="73"/>
      <c r="N184" s="2" t="s">
        <v>726</v>
      </c>
      <c r="O184" s="24" t="s">
        <v>174</v>
      </c>
      <c r="P184" s="24">
        <f>IF(COUNTIF(P170:P183,0)=0,1,0)</f>
        <v>0</v>
      </c>
      <c r="Q184" s="47">
        <v>10</v>
      </c>
      <c r="R184" s="47">
        <f t="shared" si="31"/>
        <v>0</v>
      </c>
      <c r="S184" t="s">
        <v>175</v>
      </c>
      <c r="V184" s="29"/>
      <c r="W184" s="42"/>
      <c r="X184" s="42"/>
      <c r="Y184" s="6"/>
      <c r="Z184" s="6"/>
    </row>
    <row r="185" spans="2:26" ht="15" customHeight="1" x14ac:dyDescent="0.55000000000000004">
      <c r="C185" s="2"/>
      <c r="D185" s="2" t="s">
        <v>255</v>
      </c>
      <c r="E185" s="3"/>
      <c r="F185" s="2"/>
      <c r="G185" s="2"/>
      <c r="H185" s="2"/>
      <c r="I185" s="2"/>
      <c r="J185" s="2"/>
      <c r="K185" s="2"/>
    </row>
    <row r="186" spans="2:26" ht="15" customHeight="1" x14ac:dyDescent="0.55000000000000004">
      <c r="B186" s="50" t="s">
        <v>50</v>
      </c>
      <c r="C186" s="2" t="s">
        <v>251</v>
      </c>
      <c r="D186" s="2"/>
      <c r="E186" s="3" t="s">
        <v>226</v>
      </c>
      <c r="G186" s="46"/>
      <c r="H186" s="58" t="s">
        <v>80</v>
      </c>
      <c r="I186" s="2"/>
      <c r="J186" s="2"/>
      <c r="K186" s="2"/>
      <c r="N186" s="2" t="s">
        <v>251</v>
      </c>
      <c r="O186" s="24">
        <f t="shared" ref="O186:O199" si="32">G186</f>
        <v>0</v>
      </c>
      <c r="P186" s="24">
        <f>IF(O186="有り",1,0)</f>
        <v>0</v>
      </c>
      <c r="Q186" s="47">
        <v>20</v>
      </c>
      <c r="R186" s="47">
        <f t="shared" ref="R186:R200" si="33">P186*Q186</f>
        <v>0</v>
      </c>
      <c r="S186" t="s">
        <v>94</v>
      </c>
      <c r="T186" s="42"/>
    </row>
    <row r="187" spans="2:26" ht="15" customHeight="1" x14ac:dyDescent="0.55000000000000004">
      <c r="B187" s="67"/>
      <c r="C187" s="2" t="s">
        <v>253</v>
      </c>
      <c r="D187" s="2"/>
      <c r="E187" s="3" t="s">
        <v>228</v>
      </c>
      <c r="G187" s="46"/>
      <c r="H187" s="58" t="s">
        <v>80</v>
      </c>
      <c r="I187" s="2"/>
      <c r="J187" s="2"/>
      <c r="K187" s="2"/>
      <c r="N187" s="2" t="s">
        <v>253</v>
      </c>
      <c r="O187" s="24">
        <f t="shared" si="32"/>
        <v>0</v>
      </c>
      <c r="P187" s="24">
        <f t="shared" ref="P187:P199" si="34">IF(O187="有り",1,0)</f>
        <v>0</v>
      </c>
      <c r="Q187" s="47">
        <v>10</v>
      </c>
      <c r="R187" s="47">
        <f t="shared" si="33"/>
        <v>0</v>
      </c>
      <c r="S187" t="s">
        <v>94</v>
      </c>
      <c r="T187" s="42"/>
    </row>
    <row r="188" spans="2:26" ht="15" customHeight="1" x14ac:dyDescent="0.55000000000000004">
      <c r="B188" s="67"/>
      <c r="C188" s="2" t="s">
        <v>254</v>
      </c>
      <c r="D188" s="2"/>
      <c r="E188" s="3" t="s">
        <v>230</v>
      </c>
      <c r="G188" s="46"/>
      <c r="H188" s="58" t="s">
        <v>80</v>
      </c>
      <c r="I188" s="2"/>
      <c r="J188" s="2"/>
      <c r="K188" s="2"/>
      <c r="N188" s="2" t="s">
        <v>254</v>
      </c>
      <c r="O188" s="24">
        <f t="shared" si="32"/>
        <v>0</v>
      </c>
      <c r="P188" s="24">
        <f t="shared" si="34"/>
        <v>0</v>
      </c>
      <c r="Q188" s="47">
        <v>10</v>
      </c>
      <c r="R188" s="47">
        <f t="shared" si="33"/>
        <v>0</v>
      </c>
      <c r="S188" t="s">
        <v>94</v>
      </c>
      <c r="T188" s="42"/>
    </row>
    <row r="189" spans="2:26" ht="15" customHeight="1" x14ac:dyDescent="0.55000000000000004">
      <c r="B189" s="67"/>
      <c r="C189" s="2" t="s">
        <v>742</v>
      </c>
      <c r="D189" s="2"/>
      <c r="E189" s="3" t="s">
        <v>232</v>
      </c>
      <c r="G189" s="46"/>
      <c r="H189" s="58" t="s">
        <v>80</v>
      </c>
      <c r="I189" s="2"/>
      <c r="J189" s="2"/>
      <c r="K189" s="2"/>
      <c r="N189" s="2" t="s">
        <v>256</v>
      </c>
      <c r="O189" s="24">
        <f t="shared" si="32"/>
        <v>0</v>
      </c>
      <c r="P189" s="24">
        <f t="shared" si="34"/>
        <v>0</v>
      </c>
      <c r="Q189" s="47">
        <v>5</v>
      </c>
      <c r="R189" s="47">
        <f t="shared" si="33"/>
        <v>0</v>
      </c>
      <c r="S189" t="s">
        <v>94</v>
      </c>
      <c r="T189" s="42"/>
    </row>
    <row r="190" spans="2:26" ht="15" customHeight="1" x14ac:dyDescent="0.55000000000000004">
      <c r="B190" s="67"/>
      <c r="C190" s="2" t="s">
        <v>257</v>
      </c>
      <c r="D190" s="2"/>
      <c r="E190" s="3" t="s">
        <v>234</v>
      </c>
      <c r="G190" s="46"/>
      <c r="H190" s="58" t="s">
        <v>80</v>
      </c>
      <c r="I190" s="2"/>
      <c r="J190" s="2"/>
      <c r="K190" s="2"/>
      <c r="N190" s="2" t="s">
        <v>257</v>
      </c>
      <c r="O190" s="24">
        <f t="shared" si="32"/>
        <v>0</v>
      </c>
      <c r="P190" s="24">
        <f t="shared" si="34"/>
        <v>0</v>
      </c>
      <c r="Q190" s="47">
        <v>5</v>
      </c>
      <c r="R190" s="47">
        <f t="shared" si="33"/>
        <v>0</v>
      </c>
      <c r="S190" t="s">
        <v>94</v>
      </c>
      <c r="T190" s="42"/>
    </row>
    <row r="191" spans="2:26" ht="15" customHeight="1" x14ac:dyDescent="0.55000000000000004">
      <c r="B191" s="67"/>
      <c r="C191" s="2" t="s">
        <v>258</v>
      </c>
      <c r="D191" s="2"/>
      <c r="E191" s="3" t="s">
        <v>236</v>
      </c>
      <c r="G191" s="46"/>
      <c r="H191" s="58" t="s">
        <v>80</v>
      </c>
      <c r="I191" s="2"/>
      <c r="J191" s="2"/>
      <c r="K191" s="2"/>
      <c r="N191" s="2" t="s">
        <v>258</v>
      </c>
      <c r="O191" s="24">
        <f t="shared" si="32"/>
        <v>0</v>
      </c>
      <c r="P191" s="24">
        <f t="shared" si="34"/>
        <v>0</v>
      </c>
      <c r="Q191" s="47">
        <v>5</v>
      </c>
      <c r="R191" s="47">
        <f t="shared" si="33"/>
        <v>0</v>
      </c>
      <c r="S191" t="s">
        <v>94</v>
      </c>
      <c r="T191" s="42"/>
    </row>
    <row r="192" spans="2:26" ht="15" customHeight="1" x14ac:dyDescent="0.55000000000000004">
      <c r="B192" s="67"/>
      <c r="C192" s="2" t="s">
        <v>259</v>
      </c>
      <c r="D192" s="2"/>
      <c r="E192" s="3" t="s">
        <v>238</v>
      </c>
      <c r="G192" s="46"/>
      <c r="H192" s="58" t="s">
        <v>80</v>
      </c>
      <c r="I192" s="2"/>
      <c r="J192" s="2"/>
      <c r="K192" s="2"/>
      <c r="N192" s="2" t="s">
        <v>259</v>
      </c>
      <c r="O192" s="24">
        <f t="shared" si="32"/>
        <v>0</v>
      </c>
      <c r="P192" s="24">
        <f t="shared" si="34"/>
        <v>0</v>
      </c>
      <c r="Q192" s="47">
        <v>3</v>
      </c>
      <c r="R192" s="47">
        <f t="shared" si="33"/>
        <v>0</v>
      </c>
      <c r="S192" t="s">
        <v>94</v>
      </c>
      <c r="T192" s="42"/>
    </row>
    <row r="193" spans="2:26" ht="15" customHeight="1" x14ac:dyDescent="0.55000000000000004">
      <c r="B193" s="67"/>
      <c r="C193" s="2" t="s">
        <v>260</v>
      </c>
      <c r="D193" s="2"/>
      <c r="E193" s="3" t="s">
        <v>240</v>
      </c>
      <c r="G193" s="46"/>
      <c r="H193" s="58" t="s">
        <v>80</v>
      </c>
      <c r="I193" s="2"/>
      <c r="J193" s="2"/>
      <c r="K193" s="2"/>
      <c r="N193" s="2" t="s">
        <v>260</v>
      </c>
      <c r="O193" s="24">
        <f t="shared" si="32"/>
        <v>0</v>
      </c>
      <c r="P193" s="24">
        <f t="shared" si="34"/>
        <v>0</v>
      </c>
      <c r="Q193" s="47">
        <v>1</v>
      </c>
      <c r="R193" s="47">
        <f t="shared" si="33"/>
        <v>0</v>
      </c>
      <c r="S193" t="s">
        <v>94</v>
      </c>
      <c r="T193" s="42"/>
    </row>
    <row r="194" spans="2:26" ht="15" customHeight="1" x14ac:dyDescent="0.55000000000000004">
      <c r="B194" s="67"/>
      <c r="C194" s="2" t="s">
        <v>261</v>
      </c>
      <c r="D194" s="2"/>
      <c r="E194" s="3" t="s">
        <v>242</v>
      </c>
      <c r="G194" s="46"/>
      <c r="H194" s="58" t="s">
        <v>80</v>
      </c>
      <c r="I194" s="2"/>
      <c r="J194" s="2"/>
      <c r="K194" s="2"/>
      <c r="N194" s="2" t="s">
        <v>261</v>
      </c>
      <c r="O194" s="24">
        <f t="shared" si="32"/>
        <v>0</v>
      </c>
      <c r="P194" s="24">
        <f t="shared" si="34"/>
        <v>0</v>
      </c>
      <c r="Q194" s="47">
        <v>1</v>
      </c>
      <c r="R194" s="47">
        <f t="shared" si="33"/>
        <v>0</v>
      </c>
      <c r="S194" t="s">
        <v>94</v>
      </c>
      <c r="T194" s="42"/>
    </row>
    <row r="195" spans="2:26" ht="15" customHeight="1" x14ac:dyDescent="0.55000000000000004">
      <c r="B195" s="67"/>
      <c r="C195" s="2" t="s">
        <v>262</v>
      </c>
      <c r="D195" s="2"/>
      <c r="E195" s="3" t="s">
        <v>244</v>
      </c>
      <c r="G195" s="46"/>
      <c r="H195" s="58" t="s">
        <v>80</v>
      </c>
      <c r="I195" s="2"/>
      <c r="J195" s="2"/>
      <c r="K195" s="2"/>
      <c r="N195" s="2" t="s">
        <v>262</v>
      </c>
      <c r="O195" s="24">
        <f t="shared" si="32"/>
        <v>0</v>
      </c>
      <c r="P195" s="24">
        <f t="shared" si="34"/>
        <v>0</v>
      </c>
      <c r="Q195" s="47">
        <v>1</v>
      </c>
      <c r="R195" s="47">
        <f t="shared" si="33"/>
        <v>0</v>
      </c>
      <c r="S195" t="s">
        <v>94</v>
      </c>
      <c r="T195" s="42"/>
    </row>
    <row r="196" spans="2:26" ht="15" customHeight="1" x14ac:dyDescent="0.55000000000000004">
      <c r="B196" s="67"/>
      <c r="C196" s="2" t="s">
        <v>263</v>
      </c>
      <c r="D196" s="2"/>
      <c r="E196" s="3" t="s">
        <v>246</v>
      </c>
      <c r="G196" s="46"/>
      <c r="H196" s="58" t="s">
        <v>80</v>
      </c>
      <c r="I196" s="2"/>
      <c r="J196" s="2"/>
      <c r="K196" s="2"/>
      <c r="N196" s="2" t="s">
        <v>263</v>
      </c>
      <c r="O196" s="24">
        <f t="shared" si="32"/>
        <v>0</v>
      </c>
      <c r="P196" s="24">
        <f t="shared" si="34"/>
        <v>0</v>
      </c>
      <c r="Q196" s="47">
        <v>1</v>
      </c>
      <c r="R196" s="47">
        <f t="shared" si="33"/>
        <v>0</v>
      </c>
      <c r="S196" t="s">
        <v>94</v>
      </c>
      <c r="T196" s="42"/>
    </row>
    <row r="197" spans="2:26" ht="15" customHeight="1" x14ac:dyDescent="0.55000000000000004">
      <c r="B197" s="67"/>
      <c r="C197" s="2" t="s">
        <v>264</v>
      </c>
      <c r="D197" s="2"/>
      <c r="E197" s="3" t="s">
        <v>248</v>
      </c>
      <c r="G197" s="46"/>
      <c r="H197" s="58" t="s">
        <v>80</v>
      </c>
      <c r="I197" s="2"/>
      <c r="J197" s="2"/>
      <c r="K197" s="2"/>
      <c r="N197" s="2" t="s">
        <v>264</v>
      </c>
      <c r="O197" s="24">
        <f t="shared" si="32"/>
        <v>0</v>
      </c>
      <c r="P197" s="24">
        <f t="shared" si="34"/>
        <v>0</v>
      </c>
      <c r="Q197" s="47">
        <v>1</v>
      </c>
      <c r="R197" s="47">
        <f t="shared" si="33"/>
        <v>0</v>
      </c>
      <c r="S197" t="s">
        <v>94</v>
      </c>
      <c r="T197" s="42"/>
    </row>
    <row r="198" spans="2:26" ht="15" customHeight="1" x14ac:dyDescent="0.55000000000000004">
      <c r="B198" s="67"/>
      <c r="C198" s="2" t="s">
        <v>265</v>
      </c>
      <c r="D198" s="2"/>
      <c r="E198" s="3" t="s">
        <v>250</v>
      </c>
      <c r="G198" s="46"/>
      <c r="H198" s="58" t="s">
        <v>80</v>
      </c>
      <c r="I198" s="2"/>
      <c r="J198" s="2"/>
      <c r="K198" s="2"/>
      <c r="N198" s="2" t="s">
        <v>265</v>
      </c>
      <c r="O198" s="24">
        <f t="shared" si="32"/>
        <v>0</v>
      </c>
      <c r="P198" s="24">
        <f t="shared" si="34"/>
        <v>0</v>
      </c>
      <c r="Q198" s="47">
        <v>1</v>
      </c>
      <c r="R198" s="47">
        <f t="shared" si="33"/>
        <v>0</v>
      </c>
      <c r="S198" t="s">
        <v>94</v>
      </c>
      <c r="T198" s="42"/>
    </row>
    <row r="199" spans="2:26" ht="15" customHeight="1" x14ac:dyDescent="0.55000000000000004">
      <c r="B199" s="67"/>
      <c r="C199" s="2" t="s">
        <v>266</v>
      </c>
      <c r="D199" s="2"/>
      <c r="E199" s="3" t="s">
        <v>252</v>
      </c>
      <c r="G199" s="46"/>
      <c r="H199" s="58" t="s">
        <v>80</v>
      </c>
      <c r="I199" s="2"/>
      <c r="J199" s="2"/>
      <c r="K199" s="2"/>
      <c r="N199" s="2" t="s">
        <v>266</v>
      </c>
      <c r="O199" s="24">
        <f t="shared" si="32"/>
        <v>0</v>
      </c>
      <c r="P199" s="24">
        <f t="shared" si="34"/>
        <v>0</v>
      </c>
      <c r="Q199" s="47">
        <v>1</v>
      </c>
      <c r="R199" s="47">
        <f t="shared" si="33"/>
        <v>0</v>
      </c>
      <c r="S199" t="s">
        <v>94</v>
      </c>
      <c r="T199" s="42"/>
    </row>
    <row r="200" spans="2:26" ht="15" hidden="1" customHeight="1" x14ac:dyDescent="0.55000000000000004">
      <c r="B200" s="67"/>
      <c r="C200" s="68" t="s">
        <v>740</v>
      </c>
      <c r="D200" s="69"/>
      <c r="E200" s="70" t="s">
        <v>173</v>
      </c>
      <c r="F200" s="69"/>
      <c r="G200" s="71"/>
      <c r="H200" s="68"/>
      <c r="I200" s="69"/>
      <c r="J200" s="71"/>
      <c r="K200" s="68"/>
      <c r="L200" s="73"/>
      <c r="N200" s="2" t="s">
        <v>740</v>
      </c>
      <c r="O200" s="24" t="s">
        <v>174</v>
      </c>
      <c r="P200" s="74">
        <f>IF(COUNTIF(P188:P199,0)=0,1,0)</f>
        <v>0</v>
      </c>
      <c r="Q200" s="47">
        <v>10</v>
      </c>
      <c r="R200" s="47">
        <f t="shared" si="33"/>
        <v>0</v>
      </c>
      <c r="S200" t="s">
        <v>175</v>
      </c>
      <c r="V200" s="29"/>
      <c r="W200" s="42"/>
      <c r="X200" s="42"/>
      <c r="Y200" s="6"/>
      <c r="Z200" s="6"/>
    </row>
    <row r="201" spans="2:26" ht="15" customHeight="1" x14ac:dyDescent="0.55000000000000004">
      <c r="C201" s="2"/>
      <c r="D201" s="2" t="s">
        <v>269</v>
      </c>
      <c r="E201" s="3"/>
      <c r="F201" s="2"/>
      <c r="G201" s="2"/>
      <c r="H201" s="2"/>
      <c r="I201" s="2"/>
      <c r="J201" s="2"/>
      <c r="K201" s="2"/>
    </row>
    <row r="202" spans="2:26" ht="15" customHeight="1" x14ac:dyDescent="0.55000000000000004">
      <c r="B202" s="50" t="s">
        <v>50</v>
      </c>
      <c r="C202" s="2" t="s">
        <v>267</v>
      </c>
      <c r="D202" s="2"/>
      <c r="E202" s="2" t="s">
        <v>226</v>
      </c>
      <c r="G202" s="46"/>
      <c r="H202" s="58" t="s">
        <v>80</v>
      </c>
      <c r="I202" s="2"/>
      <c r="J202" s="2"/>
      <c r="K202" s="2"/>
      <c r="N202" s="2" t="s">
        <v>743</v>
      </c>
      <c r="O202" s="24">
        <f>G202</f>
        <v>0</v>
      </c>
      <c r="P202" s="24">
        <f>IF(O202="有り",1,0)</f>
        <v>0</v>
      </c>
      <c r="Q202" s="47">
        <v>20</v>
      </c>
      <c r="R202" s="47">
        <f t="shared" ref="R202" si="35">P202*Q202</f>
        <v>0</v>
      </c>
      <c r="S202" t="s">
        <v>94</v>
      </c>
    </row>
    <row r="203" spans="2:26" ht="15" customHeight="1" x14ac:dyDescent="0.55000000000000004">
      <c r="C203" s="2"/>
      <c r="D203" s="2" t="s">
        <v>270</v>
      </c>
      <c r="E203" s="3"/>
      <c r="F203" s="2"/>
      <c r="G203" s="2"/>
      <c r="H203" s="2"/>
      <c r="I203" s="2"/>
      <c r="J203" s="2"/>
      <c r="K203" s="2"/>
    </row>
    <row r="204" spans="2:26" ht="15" customHeight="1" x14ac:dyDescent="0.55000000000000004">
      <c r="B204" s="67"/>
      <c r="C204" s="2" t="s">
        <v>268</v>
      </c>
      <c r="D204" s="2"/>
      <c r="E204" s="3" t="s">
        <v>271</v>
      </c>
      <c r="F204" s="2"/>
      <c r="G204" s="46"/>
      <c r="H204" s="58" t="s">
        <v>80</v>
      </c>
      <c r="I204" s="2"/>
      <c r="J204" s="2"/>
      <c r="K204" s="2"/>
      <c r="N204" s="2" t="s">
        <v>727</v>
      </c>
      <c r="O204" s="24">
        <f t="shared" ref="O204:O212" si="36">G204</f>
        <v>0</v>
      </c>
      <c r="P204" s="24">
        <f t="shared" ref="P204:P212" si="37">IF(O204="有り",1,0)</f>
        <v>0</v>
      </c>
      <c r="Q204" s="47">
        <v>5</v>
      </c>
      <c r="R204" s="47">
        <f t="shared" ref="R204:R212" si="38">P204*Q204</f>
        <v>0</v>
      </c>
      <c r="S204" t="s">
        <v>94</v>
      </c>
    </row>
    <row r="205" spans="2:26" ht="15" customHeight="1" x14ac:dyDescent="0.55000000000000004">
      <c r="B205" s="67"/>
      <c r="C205" s="2" t="s">
        <v>668</v>
      </c>
      <c r="D205" s="2"/>
      <c r="E205" s="3" t="s">
        <v>272</v>
      </c>
      <c r="F205" s="2"/>
      <c r="G205" s="46"/>
      <c r="H205" s="58" t="s">
        <v>80</v>
      </c>
      <c r="I205" s="2"/>
      <c r="J205" s="2"/>
      <c r="K205" s="2"/>
      <c r="N205" s="2" t="s">
        <v>668</v>
      </c>
      <c r="O205" s="24">
        <f t="shared" si="36"/>
        <v>0</v>
      </c>
      <c r="P205" s="24">
        <f t="shared" si="37"/>
        <v>0</v>
      </c>
      <c r="Q205" s="47">
        <v>5</v>
      </c>
      <c r="R205" s="47">
        <f t="shared" si="38"/>
        <v>0</v>
      </c>
      <c r="S205" t="s">
        <v>94</v>
      </c>
    </row>
    <row r="206" spans="2:26" ht="15" customHeight="1" x14ac:dyDescent="0.55000000000000004">
      <c r="B206" s="67"/>
      <c r="C206" s="2" t="s">
        <v>669</v>
      </c>
      <c r="D206" s="2"/>
      <c r="E206" s="3" t="s">
        <v>273</v>
      </c>
      <c r="F206" s="2"/>
      <c r="G206" s="46"/>
      <c r="H206" s="58" t="s">
        <v>80</v>
      </c>
      <c r="I206" s="2"/>
      <c r="J206" s="2"/>
      <c r="K206" s="2"/>
      <c r="N206" s="2" t="s">
        <v>669</v>
      </c>
      <c r="O206" s="24">
        <f t="shared" si="36"/>
        <v>0</v>
      </c>
      <c r="P206" s="24">
        <f t="shared" si="37"/>
        <v>0</v>
      </c>
      <c r="Q206" s="47">
        <v>5</v>
      </c>
      <c r="R206" s="47">
        <f t="shared" si="38"/>
        <v>0</v>
      </c>
      <c r="S206" t="s">
        <v>94</v>
      </c>
    </row>
    <row r="207" spans="2:26" ht="15" customHeight="1" x14ac:dyDescent="0.55000000000000004">
      <c r="B207" s="67"/>
      <c r="C207" s="2" t="s">
        <v>670</v>
      </c>
      <c r="D207" s="2"/>
      <c r="E207" s="3" t="s">
        <v>275</v>
      </c>
      <c r="F207" s="2"/>
      <c r="G207" s="46"/>
      <c r="H207" s="58" t="s">
        <v>80</v>
      </c>
      <c r="I207" s="2"/>
      <c r="J207" s="2"/>
      <c r="K207" s="2"/>
      <c r="N207" s="2" t="s">
        <v>670</v>
      </c>
      <c r="O207" s="24">
        <f t="shared" si="36"/>
        <v>0</v>
      </c>
      <c r="P207" s="24">
        <f t="shared" si="37"/>
        <v>0</v>
      </c>
      <c r="Q207" s="47">
        <v>5</v>
      </c>
      <c r="R207" s="47">
        <f t="shared" si="38"/>
        <v>0</v>
      </c>
      <c r="S207" t="s">
        <v>94</v>
      </c>
    </row>
    <row r="208" spans="2:26" ht="15" customHeight="1" x14ac:dyDescent="0.55000000000000004">
      <c r="B208" s="67"/>
      <c r="C208" s="2" t="s">
        <v>728</v>
      </c>
      <c r="D208" s="2"/>
      <c r="E208" s="3" t="s">
        <v>277</v>
      </c>
      <c r="F208" s="2"/>
      <c r="G208" s="46"/>
      <c r="H208" s="58" t="s">
        <v>80</v>
      </c>
      <c r="I208" s="2"/>
      <c r="J208" s="2"/>
      <c r="K208" s="2"/>
      <c r="N208" s="2" t="s">
        <v>728</v>
      </c>
      <c r="O208" s="24">
        <f t="shared" si="36"/>
        <v>0</v>
      </c>
      <c r="P208" s="24">
        <f t="shared" si="37"/>
        <v>0</v>
      </c>
      <c r="Q208" s="47">
        <v>5</v>
      </c>
      <c r="R208" s="47">
        <f t="shared" si="38"/>
        <v>0</v>
      </c>
      <c r="S208" t="s">
        <v>94</v>
      </c>
    </row>
    <row r="209" spans="2:19" ht="15" customHeight="1" x14ac:dyDescent="0.55000000000000004">
      <c r="B209" s="67"/>
      <c r="C209" s="2" t="s">
        <v>729</v>
      </c>
      <c r="D209" s="2"/>
      <c r="E209" s="3" t="s">
        <v>279</v>
      </c>
      <c r="F209" s="2"/>
      <c r="G209" s="46"/>
      <c r="H209" s="58" t="s">
        <v>80</v>
      </c>
      <c r="I209" s="2"/>
      <c r="J209" s="2"/>
      <c r="K209" s="2"/>
      <c r="N209" s="2" t="s">
        <v>729</v>
      </c>
      <c r="O209" s="24">
        <f t="shared" si="36"/>
        <v>0</v>
      </c>
      <c r="P209" s="24">
        <f t="shared" si="37"/>
        <v>0</v>
      </c>
      <c r="Q209" s="47">
        <v>5</v>
      </c>
      <c r="R209" s="47">
        <f t="shared" si="38"/>
        <v>0</v>
      </c>
      <c r="S209" t="s">
        <v>94</v>
      </c>
    </row>
    <row r="210" spans="2:19" ht="15" customHeight="1" x14ac:dyDescent="0.55000000000000004">
      <c r="B210" s="50" t="s">
        <v>50</v>
      </c>
      <c r="C210" s="2" t="s">
        <v>274</v>
      </c>
      <c r="D210" s="2"/>
      <c r="E210" s="3" t="s">
        <v>281</v>
      </c>
      <c r="F210" s="2"/>
      <c r="G210" s="46"/>
      <c r="H210" s="58" t="s">
        <v>80</v>
      </c>
      <c r="I210" s="2"/>
      <c r="J210" s="2"/>
      <c r="K210" s="2"/>
      <c r="N210" s="2" t="s">
        <v>274</v>
      </c>
      <c r="O210" s="24">
        <f t="shared" si="36"/>
        <v>0</v>
      </c>
      <c r="P210" s="24">
        <f t="shared" si="37"/>
        <v>0</v>
      </c>
      <c r="Q210" s="47">
        <v>10</v>
      </c>
      <c r="R210" s="47">
        <f t="shared" si="38"/>
        <v>0</v>
      </c>
      <c r="S210" t="s">
        <v>94</v>
      </c>
    </row>
    <row r="211" spans="2:19" ht="15" customHeight="1" x14ac:dyDescent="0.55000000000000004">
      <c r="B211" s="50" t="s">
        <v>50</v>
      </c>
      <c r="C211" s="2" t="s">
        <v>276</v>
      </c>
      <c r="D211" s="2"/>
      <c r="E211" s="3" t="s">
        <v>283</v>
      </c>
      <c r="F211" s="2"/>
      <c r="G211" s="46"/>
      <c r="H211" s="58" t="s">
        <v>80</v>
      </c>
      <c r="I211" s="2"/>
      <c r="J211" s="2"/>
      <c r="K211" s="2"/>
      <c r="N211" s="2" t="s">
        <v>276</v>
      </c>
      <c r="O211" s="24">
        <f t="shared" si="36"/>
        <v>0</v>
      </c>
      <c r="P211" s="24">
        <f t="shared" si="37"/>
        <v>0</v>
      </c>
      <c r="Q211" s="47">
        <v>10</v>
      </c>
      <c r="R211" s="47">
        <f t="shared" si="38"/>
        <v>0</v>
      </c>
      <c r="S211" t="s">
        <v>94</v>
      </c>
    </row>
    <row r="212" spans="2:19" ht="15" customHeight="1" x14ac:dyDescent="0.55000000000000004">
      <c r="B212" s="50" t="s">
        <v>50</v>
      </c>
      <c r="C212" s="2" t="s">
        <v>278</v>
      </c>
      <c r="D212" s="2"/>
      <c r="E212" s="3" t="s">
        <v>285</v>
      </c>
      <c r="F212" s="2"/>
      <c r="G212" s="46"/>
      <c r="H212" s="58" t="s">
        <v>80</v>
      </c>
      <c r="I212" s="2"/>
      <c r="J212" s="2"/>
      <c r="K212" s="2"/>
      <c r="N212" s="2" t="s">
        <v>278</v>
      </c>
      <c r="O212" s="24">
        <f t="shared" si="36"/>
        <v>0</v>
      </c>
      <c r="P212" s="24">
        <f t="shared" si="37"/>
        <v>0</v>
      </c>
      <c r="Q212" s="47">
        <v>10</v>
      </c>
      <c r="R212" s="47">
        <f t="shared" si="38"/>
        <v>0</v>
      </c>
      <c r="S212" t="s">
        <v>94</v>
      </c>
    </row>
    <row r="213" spans="2:19" ht="15" customHeight="1" x14ac:dyDescent="0.55000000000000004">
      <c r="C213" s="2"/>
      <c r="D213" s="2" t="s">
        <v>287</v>
      </c>
      <c r="E213" s="3"/>
      <c r="F213" s="2"/>
      <c r="G213" s="2"/>
      <c r="H213" s="2"/>
      <c r="I213" s="2"/>
      <c r="J213" s="2"/>
      <c r="K213" s="2"/>
    </row>
    <row r="214" spans="2:19" ht="15" customHeight="1" x14ac:dyDescent="0.55000000000000004">
      <c r="B214" s="67"/>
      <c r="C214" s="2" t="s">
        <v>280</v>
      </c>
      <c r="D214" s="2"/>
      <c r="E214" s="3" t="s">
        <v>288</v>
      </c>
      <c r="F214" s="2"/>
      <c r="G214" s="46"/>
      <c r="H214" s="58" t="s">
        <v>80</v>
      </c>
      <c r="I214" s="2"/>
      <c r="J214" s="2"/>
      <c r="K214" s="2"/>
      <c r="N214" s="2" t="s">
        <v>744</v>
      </c>
      <c r="O214" s="24">
        <f>G214</f>
        <v>0</v>
      </c>
      <c r="P214" s="24">
        <f>IF(O214="有り",1,0)</f>
        <v>0</v>
      </c>
      <c r="Q214" s="47">
        <v>1</v>
      </c>
      <c r="R214" s="47">
        <f t="shared" ref="R214:R215" si="39">P214*Q214</f>
        <v>0</v>
      </c>
      <c r="S214" t="s">
        <v>94</v>
      </c>
    </row>
    <row r="215" spans="2:19" ht="15" customHeight="1" x14ac:dyDescent="0.55000000000000004">
      <c r="B215" s="67"/>
      <c r="C215" s="2" t="s">
        <v>282</v>
      </c>
      <c r="D215" s="2"/>
      <c r="E215" s="3" t="s">
        <v>290</v>
      </c>
      <c r="F215" s="2"/>
      <c r="G215" s="46"/>
      <c r="H215" s="58" t="s">
        <v>80</v>
      </c>
      <c r="I215" s="2"/>
      <c r="J215" s="2"/>
      <c r="K215" s="2"/>
      <c r="N215" s="2" t="s">
        <v>730</v>
      </c>
      <c r="O215" s="24">
        <f>G215</f>
        <v>0</v>
      </c>
      <c r="P215" s="24">
        <f>IF(O215="有り",1,0)</f>
        <v>0</v>
      </c>
      <c r="Q215" s="47">
        <v>1</v>
      </c>
      <c r="R215" s="47">
        <f t="shared" si="39"/>
        <v>0</v>
      </c>
      <c r="S215" t="s">
        <v>94</v>
      </c>
    </row>
    <row r="216" spans="2:19" ht="15" customHeight="1" x14ac:dyDescent="0.55000000000000004">
      <c r="C216" s="2"/>
      <c r="D216" s="2" t="s">
        <v>292</v>
      </c>
      <c r="E216" s="3"/>
      <c r="F216" s="2"/>
      <c r="G216" s="2"/>
      <c r="H216" s="2"/>
      <c r="I216" s="2"/>
      <c r="J216" s="2"/>
      <c r="K216" s="2"/>
    </row>
    <row r="217" spans="2:19" ht="15" customHeight="1" x14ac:dyDescent="0.55000000000000004">
      <c r="B217" s="67"/>
      <c r="C217" s="2" t="s">
        <v>284</v>
      </c>
      <c r="D217" s="2"/>
      <c r="E217" s="3" t="s">
        <v>293</v>
      </c>
      <c r="F217" s="2"/>
      <c r="G217" s="46"/>
      <c r="H217" s="58" t="s">
        <v>80</v>
      </c>
      <c r="I217" s="2"/>
      <c r="J217" s="2"/>
      <c r="K217" s="2"/>
      <c r="N217" s="2" t="s">
        <v>731</v>
      </c>
      <c r="O217" s="24">
        <f>G217</f>
        <v>0</v>
      </c>
      <c r="P217" s="24">
        <f>IF(O217="有り",1,0)</f>
        <v>0</v>
      </c>
      <c r="Q217" s="47">
        <v>1</v>
      </c>
      <c r="R217" s="47">
        <f t="shared" ref="R217:R218" si="40">P217*Q217</f>
        <v>0</v>
      </c>
      <c r="S217" t="s">
        <v>94</v>
      </c>
    </row>
    <row r="218" spans="2:19" ht="15" customHeight="1" x14ac:dyDescent="0.55000000000000004">
      <c r="B218" s="67"/>
      <c r="C218" s="2" t="s">
        <v>286</v>
      </c>
      <c r="D218" s="2"/>
      <c r="E218" s="3" t="s">
        <v>295</v>
      </c>
      <c r="F218" s="2"/>
      <c r="G218" s="46"/>
      <c r="H218" s="58" t="s">
        <v>80</v>
      </c>
      <c r="I218" s="2"/>
      <c r="J218" s="2"/>
      <c r="K218" s="2"/>
      <c r="N218" s="2" t="s">
        <v>733</v>
      </c>
      <c r="O218" s="24">
        <f>G218</f>
        <v>0</v>
      </c>
      <c r="P218" s="24">
        <f>IF(O218="有り",1,0)</f>
        <v>0</v>
      </c>
      <c r="Q218" s="47">
        <v>1</v>
      </c>
      <c r="R218" s="47">
        <f t="shared" si="40"/>
        <v>0</v>
      </c>
      <c r="S218" t="s">
        <v>94</v>
      </c>
    </row>
    <row r="219" spans="2:19" ht="15" customHeight="1" x14ac:dyDescent="0.55000000000000004">
      <c r="C219" s="2" t="s">
        <v>671</v>
      </c>
      <c r="D219" s="2" t="s">
        <v>297</v>
      </c>
      <c r="E219" s="3"/>
      <c r="F219" s="2"/>
      <c r="G219" s="2"/>
      <c r="H219" s="2"/>
      <c r="I219" s="2"/>
      <c r="J219" s="2"/>
      <c r="K219" s="2"/>
    </row>
    <row r="220" spans="2:19" ht="15" customHeight="1" x14ac:dyDescent="0.55000000000000004">
      <c r="B220" s="67"/>
      <c r="C220" s="2"/>
      <c r="D220" s="2"/>
      <c r="E220" s="3"/>
      <c r="F220" s="2"/>
      <c r="G220" s="46"/>
      <c r="H220" s="58" t="s">
        <v>80</v>
      </c>
      <c r="I220" s="2"/>
      <c r="J220" s="2"/>
      <c r="K220" s="2"/>
      <c r="N220" s="2" t="s">
        <v>289</v>
      </c>
      <c r="O220" s="24">
        <f>G220</f>
        <v>0</v>
      </c>
      <c r="P220" s="24">
        <f>IF(O220="有り",1,0)</f>
        <v>0</v>
      </c>
      <c r="Q220" s="47">
        <v>1</v>
      </c>
      <c r="R220" s="47">
        <f t="shared" ref="R220" si="41">P220*Q220</f>
        <v>0</v>
      </c>
      <c r="S220" t="s">
        <v>94</v>
      </c>
    </row>
    <row r="221" spans="2:19" ht="15" customHeight="1" x14ac:dyDescent="0.55000000000000004">
      <c r="C221" s="2" t="s">
        <v>737</v>
      </c>
      <c r="D221" s="2" t="s">
        <v>299</v>
      </c>
      <c r="E221" s="3"/>
      <c r="F221" s="2"/>
      <c r="G221" s="2"/>
      <c r="H221" s="2"/>
      <c r="I221" s="2"/>
      <c r="J221" s="2"/>
      <c r="K221" s="2"/>
    </row>
    <row r="222" spans="2:19" ht="15" customHeight="1" x14ac:dyDescent="0.55000000000000004">
      <c r="B222" s="50" t="s">
        <v>50</v>
      </c>
      <c r="C222" s="2"/>
      <c r="D222" s="2"/>
      <c r="E222" s="3"/>
      <c r="F222" s="2"/>
      <c r="G222" s="46"/>
      <c r="H222" s="58" t="s">
        <v>80</v>
      </c>
      <c r="I222" s="2"/>
      <c r="J222" s="2"/>
      <c r="K222" s="2"/>
      <c r="N222" s="2" t="s">
        <v>291</v>
      </c>
      <c r="O222" s="24">
        <f>G222</f>
        <v>0</v>
      </c>
      <c r="P222" s="24">
        <f>IF(O222="有り",1,0)</f>
        <v>0</v>
      </c>
      <c r="Q222" s="47">
        <v>10</v>
      </c>
      <c r="R222" s="47">
        <f t="shared" ref="R222" si="42">P222*Q222</f>
        <v>0</v>
      </c>
      <c r="S222" t="s">
        <v>94</v>
      </c>
    </row>
    <row r="223" spans="2:19" ht="15" customHeight="1" x14ac:dyDescent="0.55000000000000004">
      <c r="C223" s="2" t="s">
        <v>738</v>
      </c>
      <c r="D223" s="2" t="s">
        <v>301</v>
      </c>
      <c r="E223" s="3"/>
      <c r="F223" s="2"/>
      <c r="G223" s="2"/>
      <c r="H223" s="2"/>
      <c r="I223" s="2"/>
      <c r="J223" s="2"/>
      <c r="K223" s="2"/>
    </row>
    <row r="224" spans="2:19" ht="15" customHeight="1" x14ac:dyDescent="0.55000000000000004">
      <c r="B224" s="67"/>
      <c r="C224" s="2"/>
      <c r="D224" s="2"/>
      <c r="E224" s="3"/>
      <c r="F224" s="2"/>
      <c r="G224" s="46"/>
      <c r="H224" s="58" t="s">
        <v>80</v>
      </c>
      <c r="I224" s="2"/>
      <c r="J224" s="2"/>
      <c r="K224" s="2"/>
      <c r="N224" s="2" t="s">
        <v>294</v>
      </c>
      <c r="O224" s="24">
        <f>G224</f>
        <v>0</v>
      </c>
      <c r="P224" s="24">
        <f>IF(O224="有り",1,0)</f>
        <v>0</v>
      </c>
      <c r="Q224" s="47">
        <v>10</v>
      </c>
      <c r="R224" s="47">
        <f t="shared" ref="R224" si="43">P224*Q224</f>
        <v>0</v>
      </c>
      <c r="S224" t="s">
        <v>94</v>
      </c>
    </row>
    <row r="225" spans="2:20" ht="15" customHeight="1" x14ac:dyDescent="0.55000000000000004">
      <c r="B225" s="67"/>
      <c r="C225" s="2" t="s">
        <v>739</v>
      </c>
      <c r="D225" s="2" t="s">
        <v>303</v>
      </c>
      <c r="E225" s="3"/>
      <c r="F225" s="2"/>
      <c r="G225" s="2"/>
      <c r="H225" s="2"/>
      <c r="I225" s="2"/>
      <c r="J225" s="2"/>
      <c r="K225" s="2"/>
    </row>
    <row r="226" spans="2:20" ht="15" customHeight="1" x14ac:dyDescent="0.55000000000000004">
      <c r="B226" s="67"/>
      <c r="C226" s="2"/>
      <c r="D226" s="2"/>
      <c r="E226" s="3"/>
      <c r="F226" s="2"/>
      <c r="G226" s="46"/>
      <c r="H226" s="58" t="s">
        <v>80</v>
      </c>
      <c r="I226" s="2"/>
      <c r="J226" s="2"/>
      <c r="K226" s="2"/>
      <c r="N226" s="2" t="s">
        <v>296</v>
      </c>
      <c r="O226" s="24">
        <f>G226</f>
        <v>0</v>
      </c>
      <c r="P226" s="24">
        <f>IF(O226="有り",1,0)</f>
        <v>0</v>
      </c>
      <c r="Q226" s="47">
        <v>10</v>
      </c>
      <c r="R226" s="47">
        <f t="shared" ref="R226" si="44">P226*Q226</f>
        <v>0</v>
      </c>
      <c r="S226" t="s">
        <v>94</v>
      </c>
    </row>
    <row r="227" spans="2:20" ht="15" customHeight="1" x14ac:dyDescent="0.55000000000000004">
      <c r="C227" s="2" t="s">
        <v>747</v>
      </c>
      <c r="D227" s="2" t="s">
        <v>305</v>
      </c>
      <c r="E227" s="3"/>
      <c r="F227" s="2"/>
      <c r="G227" s="2"/>
      <c r="H227" s="2"/>
      <c r="I227" s="2"/>
      <c r="J227" s="2"/>
      <c r="K227" s="2"/>
    </row>
    <row r="228" spans="2:20" ht="15" customHeight="1" x14ac:dyDescent="0.55000000000000004">
      <c r="B228" s="67"/>
      <c r="C228" s="2"/>
      <c r="D228" s="2"/>
      <c r="E228" s="3"/>
      <c r="F228" s="2"/>
      <c r="G228" s="46"/>
      <c r="H228" s="58" t="s">
        <v>80</v>
      </c>
      <c r="I228" s="2"/>
      <c r="J228" s="2"/>
      <c r="K228" s="2"/>
      <c r="N228" s="2" t="s">
        <v>298</v>
      </c>
      <c r="O228" s="24">
        <f>G228</f>
        <v>0</v>
      </c>
      <c r="P228" s="24">
        <f>IF(O228="有り",1,0)</f>
        <v>0</v>
      </c>
      <c r="Q228" s="47">
        <v>10</v>
      </c>
      <c r="R228" s="47">
        <f t="shared" ref="R228" si="45">P228*Q228</f>
        <v>0</v>
      </c>
      <c r="S228" t="s">
        <v>94</v>
      </c>
    </row>
    <row r="229" spans="2:20" ht="15" customHeight="1" x14ac:dyDescent="0.55000000000000004">
      <c r="C229" s="2" t="s">
        <v>748</v>
      </c>
      <c r="D229" s="2" t="s">
        <v>307</v>
      </c>
      <c r="E229" s="3"/>
      <c r="F229" s="2"/>
      <c r="G229" s="2"/>
      <c r="H229" s="2"/>
      <c r="I229" s="2"/>
      <c r="J229" s="2"/>
      <c r="K229" s="2"/>
    </row>
    <row r="230" spans="2:20" ht="15" customHeight="1" x14ac:dyDescent="0.55000000000000004">
      <c r="B230" s="67"/>
      <c r="C230" s="2"/>
      <c r="D230" s="2"/>
      <c r="E230" s="3"/>
      <c r="F230" s="2"/>
      <c r="G230" s="46"/>
      <c r="H230" s="58" t="s">
        <v>80</v>
      </c>
      <c r="I230" s="2"/>
      <c r="J230" s="2"/>
      <c r="K230" s="2"/>
      <c r="N230" s="2" t="s">
        <v>300</v>
      </c>
      <c r="O230" s="24">
        <f>G230</f>
        <v>0</v>
      </c>
      <c r="P230" s="24">
        <f>IF(O230="有り",1,0)</f>
        <v>0</v>
      </c>
      <c r="Q230" s="47">
        <v>1</v>
      </c>
      <c r="R230" s="47">
        <f t="shared" ref="R230" si="46">P230*Q230</f>
        <v>0</v>
      </c>
      <c r="S230" t="s">
        <v>94</v>
      </c>
    </row>
    <row r="231" spans="2:20" ht="15" customHeight="1" x14ac:dyDescent="0.55000000000000004">
      <c r="C231" s="2" t="s">
        <v>749</v>
      </c>
      <c r="D231" s="2" t="s">
        <v>309</v>
      </c>
      <c r="E231" s="3"/>
      <c r="F231" s="2"/>
      <c r="G231" s="2"/>
      <c r="H231" s="2"/>
      <c r="I231" s="2"/>
      <c r="J231" s="2"/>
      <c r="K231" s="2"/>
    </row>
    <row r="232" spans="2:20" ht="15" customHeight="1" x14ac:dyDescent="0.55000000000000004">
      <c r="B232" s="67"/>
      <c r="C232" s="2"/>
      <c r="D232" s="2"/>
      <c r="E232" s="3"/>
      <c r="F232" s="2"/>
      <c r="G232" s="46"/>
      <c r="H232" s="58" t="s">
        <v>80</v>
      </c>
      <c r="I232" s="2"/>
      <c r="J232" s="2"/>
      <c r="K232" s="2"/>
      <c r="N232" s="2" t="s">
        <v>302</v>
      </c>
      <c r="O232" s="24">
        <f>G232</f>
        <v>0</v>
      </c>
      <c r="P232" s="24">
        <f>IF(O232="有り",1,0)</f>
        <v>0</v>
      </c>
      <c r="Q232" s="47">
        <v>1</v>
      </c>
      <c r="R232" s="47">
        <f t="shared" ref="R232" si="47">P232*Q232</f>
        <v>0</v>
      </c>
      <c r="S232" t="s">
        <v>94</v>
      </c>
    </row>
    <row r="233" spans="2:20" ht="15" customHeight="1" x14ac:dyDescent="0.55000000000000004">
      <c r="B233" s="67"/>
      <c r="C233" s="2" t="s">
        <v>750</v>
      </c>
      <c r="D233" s="2" t="s">
        <v>311</v>
      </c>
      <c r="E233" s="3"/>
      <c r="F233" s="2"/>
      <c r="G233" s="2"/>
      <c r="H233" s="58"/>
      <c r="I233" s="2"/>
      <c r="J233" s="2"/>
      <c r="K233" s="2"/>
      <c r="O233" s="42"/>
      <c r="P233" s="42"/>
    </row>
    <row r="234" spans="2:20" ht="15" customHeight="1" x14ac:dyDescent="0.55000000000000004">
      <c r="B234" s="67"/>
      <c r="C234" s="2"/>
      <c r="D234" s="2"/>
      <c r="E234" s="3"/>
      <c r="F234" s="2"/>
      <c r="G234" s="46"/>
      <c r="H234" s="58" t="s">
        <v>80</v>
      </c>
      <c r="I234" s="2"/>
      <c r="J234" s="2"/>
      <c r="K234" s="2"/>
      <c r="N234" s="2" t="s">
        <v>304</v>
      </c>
      <c r="O234" s="24">
        <f>G234</f>
        <v>0</v>
      </c>
      <c r="P234" s="24">
        <f>IF(O234="有り",1,0)</f>
        <v>0</v>
      </c>
      <c r="Q234" s="47">
        <v>1</v>
      </c>
      <c r="R234" s="47">
        <f t="shared" ref="R234" si="48">P234*Q234</f>
        <v>0</v>
      </c>
      <c r="S234" t="s">
        <v>94</v>
      </c>
      <c r="T234" s="64"/>
    </row>
    <row r="235" spans="2:20" ht="15" customHeight="1" x14ac:dyDescent="0.55000000000000004">
      <c r="C235" s="2" t="s">
        <v>751</v>
      </c>
      <c r="D235" s="2" t="s">
        <v>313</v>
      </c>
      <c r="E235" s="3"/>
      <c r="F235" s="2"/>
      <c r="G235" s="2"/>
      <c r="H235" s="2"/>
      <c r="I235" s="2"/>
      <c r="J235" s="2"/>
      <c r="K235" s="2"/>
    </row>
    <row r="236" spans="2:20" ht="15" customHeight="1" x14ac:dyDescent="0.55000000000000004">
      <c r="B236" s="67"/>
      <c r="C236" s="2"/>
      <c r="D236" s="2"/>
      <c r="E236" s="3"/>
      <c r="F236" s="2"/>
      <c r="G236" s="46"/>
      <c r="H236" s="58" t="s">
        <v>80</v>
      </c>
      <c r="I236" s="2"/>
      <c r="J236" s="2"/>
      <c r="K236" s="2"/>
      <c r="N236" s="2" t="s">
        <v>306</v>
      </c>
      <c r="O236" s="24">
        <f>G236</f>
        <v>0</v>
      </c>
      <c r="P236" s="24">
        <f>IF(O236="有り",1,0)</f>
        <v>0</v>
      </c>
      <c r="Q236" s="47">
        <v>1</v>
      </c>
      <c r="R236" s="47">
        <f t="shared" ref="R236" si="49">P236*Q236</f>
        <v>0</v>
      </c>
      <c r="S236" t="s">
        <v>94</v>
      </c>
    </row>
    <row r="237" spans="2:20" ht="15" customHeight="1" x14ac:dyDescent="0.55000000000000004">
      <c r="C237" s="2" t="s">
        <v>732</v>
      </c>
      <c r="D237" s="2" t="s">
        <v>315</v>
      </c>
      <c r="E237" s="3"/>
      <c r="F237" s="2"/>
      <c r="G237" s="2"/>
      <c r="H237" s="2"/>
      <c r="I237" s="2"/>
      <c r="J237" s="2"/>
      <c r="K237" s="2"/>
    </row>
    <row r="238" spans="2:20" ht="15" customHeight="1" x14ac:dyDescent="0.55000000000000004">
      <c r="B238" s="67"/>
      <c r="C238" s="2"/>
      <c r="D238" s="2"/>
      <c r="E238" s="3"/>
      <c r="F238" s="2"/>
      <c r="G238" s="46"/>
      <c r="H238" s="58" t="s">
        <v>80</v>
      </c>
      <c r="I238" s="2"/>
      <c r="J238" s="2"/>
      <c r="K238" s="2"/>
      <c r="N238" s="2" t="s">
        <v>308</v>
      </c>
      <c r="O238" s="24">
        <f>G238</f>
        <v>0</v>
      </c>
      <c r="P238" s="24">
        <f>IF(O238="有り",1,0)</f>
        <v>0</v>
      </c>
      <c r="Q238" s="47">
        <v>5</v>
      </c>
      <c r="R238" s="47">
        <f t="shared" ref="R238" si="50">P238*Q238</f>
        <v>0</v>
      </c>
      <c r="S238" t="s">
        <v>94</v>
      </c>
    </row>
    <row r="239" spans="2:20" ht="15" customHeight="1" x14ac:dyDescent="0.55000000000000004">
      <c r="C239" s="2" t="s">
        <v>752</v>
      </c>
      <c r="D239" s="2" t="s">
        <v>317</v>
      </c>
      <c r="E239" s="3"/>
      <c r="F239" s="2"/>
      <c r="G239" s="2"/>
      <c r="H239" s="2"/>
      <c r="I239" s="2"/>
      <c r="J239" s="2"/>
      <c r="K239" s="2"/>
    </row>
    <row r="240" spans="2:20" ht="15" customHeight="1" x14ac:dyDescent="0.55000000000000004">
      <c r="B240" s="50" t="s">
        <v>50</v>
      </c>
      <c r="C240" s="2"/>
      <c r="D240" s="2"/>
      <c r="E240" s="3"/>
      <c r="F240" s="2"/>
      <c r="G240" s="46"/>
      <c r="H240" s="58" t="s">
        <v>80</v>
      </c>
      <c r="I240" s="2"/>
      <c r="J240" s="2"/>
      <c r="K240" s="2"/>
      <c r="N240" s="2" t="s">
        <v>310</v>
      </c>
      <c r="O240" s="24">
        <f>G240</f>
        <v>0</v>
      </c>
      <c r="P240" s="24">
        <f>IF(O240="有り",1,0)</f>
        <v>0</v>
      </c>
      <c r="Q240" s="47">
        <v>10</v>
      </c>
      <c r="R240" s="47">
        <f t="shared" ref="R240" si="51">P240*Q240</f>
        <v>0</v>
      </c>
      <c r="S240" t="s">
        <v>94</v>
      </c>
    </row>
    <row r="241" spans="2:19" ht="15" customHeight="1" x14ac:dyDescent="0.55000000000000004">
      <c r="C241" s="2" t="s">
        <v>753</v>
      </c>
      <c r="D241" s="2" t="s">
        <v>319</v>
      </c>
      <c r="E241" s="3"/>
      <c r="F241" s="2"/>
      <c r="G241" s="2"/>
      <c r="H241" s="2"/>
      <c r="I241" s="2"/>
      <c r="J241" s="2"/>
      <c r="K241" s="2"/>
      <c r="N241" s="2"/>
    </row>
    <row r="242" spans="2:19" ht="15" customHeight="1" x14ac:dyDescent="0.55000000000000004">
      <c r="B242" s="50" t="s">
        <v>50</v>
      </c>
      <c r="C242" s="2"/>
      <c r="D242" s="2"/>
      <c r="E242" s="3"/>
      <c r="F242" s="2"/>
      <c r="G242" s="46"/>
      <c r="H242" s="58" t="s">
        <v>320</v>
      </c>
      <c r="I242" s="2"/>
      <c r="J242" s="2"/>
      <c r="K242" s="2"/>
      <c r="N242" s="75" t="s">
        <v>312</v>
      </c>
      <c r="O242" s="24">
        <f>G242</f>
        <v>0</v>
      </c>
      <c r="P242" s="24">
        <f>IF(O242="Yes",1,0)</f>
        <v>0</v>
      </c>
      <c r="Q242" s="47">
        <v>10</v>
      </c>
      <c r="R242" s="47">
        <f t="shared" ref="R242" si="52">P242*Q242</f>
        <v>0</v>
      </c>
      <c r="S242" t="s">
        <v>322</v>
      </c>
    </row>
    <row r="243" spans="2:19" ht="15" customHeight="1" x14ac:dyDescent="0.55000000000000004">
      <c r="C243" s="2" t="s">
        <v>754</v>
      </c>
      <c r="D243" s="2" t="s">
        <v>323</v>
      </c>
      <c r="E243" s="3"/>
      <c r="F243" s="2"/>
      <c r="G243" s="2"/>
      <c r="H243" s="2"/>
      <c r="I243" s="2"/>
      <c r="J243" s="2"/>
      <c r="K243" s="2"/>
    </row>
    <row r="244" spans="2:19" ht="15" customHeight="1" x14ac:dyDescent="0.55000000000000004">
      <c r="B244" s="50" t="s">
        <v>50</v>
      </c>
      <c r="C244" s="2"/>
      <c r="D244" s="2"/>
      <c r="E244" s="3"/>
      <c r="F244" s="2"/>
      <c r="G244" s="46"/>
      <c r="H244" s="58" t="s">
        <v>320</v>
      </c>
      <c r="I244" s="2"/>
      <c r="J244" s="2"/>
      <c r="K244" s="2"/>
      <c r="N244" s="2" t="s">
        <v>314</v>
      </c>
      <c r="O244" s="24">
        <f>G244</f>
        <v>0</v>
      </c>
      <c r="P244" s="24">
        <f>IF(O244="Yes",1,0)</f>
        <v>0</v>
      </c>
      <c r="Q244" s="47">
        <v>10</v>
      </c>
      <c r="R244" s="47">
        <f t="shared" ref="R244" si="53">P244*Q244</f>
        <v>0</v>
      </c>
      <c r="S244" t="s">
        <v>322</v>
      </c>
    </row>
    <row r="245" spans="2:19" ht="15" customHeight="1" x14ac:dyDescent="0.55000000000000004">
      <c r="C245" s="2" t="s">
        <v>755</v>
      </c>
      <c r="D245" s="2" t="s">
        <v>325</v>
      </c>
      <c r="E245" s="3"/>
      <c r="F245" s="2"/>
      <c r="G245" s="2"/>
      <c r="H245" s="2"/>
      <c r="I245" s="2"/>
      <c r="J245" s="2"/>
      <c r="K245" s="2"/>
    </row>
    <row r="246" spans="2:19" ht="15" customHeight="1" x14ac:dyDescent="0.55000000000000004">
      <c r="B246" s="67"/>
      <c r="C246" s="2"/>
      <c r="D246" s="2"/>
      <c r="E246" s="3"/>
      <c r="F246" s="2"/>
      <c r="G246" s="46"/>
      <c r="H246" s="58" t="s">
        <v>80</v>
      </c>
      <c r="I246" s="2"/>
      <c r="J246" s="2"/>
      <c r="K246" s="2"/>
      <c r="N246" s="2" t="s">
        <v>316</v>
      </c>
      <c r="O246" s="24">
        <f>G246</f>
        <v>0</v>
      </c>
      <c r="P246" s="24">
        <f>IF(O246="有り",1,0)</f>
        <v>0</v>
      </c>
      <c r="Q246" s="47">
        <v>10</v>
      </c>
      <c r="R246" s="47">
        <f t="shared" ref="R246" si="54">P246*Q246</f>
        <v>0</v>
      </c>
      <c r="S246" t="s">
        <v>94</v>
      </c>
    </row>
    <row r="247" spans="2:19" ht="15" customHeight="1" x14ac:dyDescent="0.55000000000000004">
      <c r="C247" s="2" t="s">
        <v>756</v>
      </c>
      <c r="D247" s="2" t="s">
        <v>327</v>
      </c>
      <c r="E247" s="3"/>
      <c r="F247" s="2"/>
      <c r="G247" s="2"/>
      <c r="H247" s="2"/>
      <c r="I247" s="2"/>
      <c r="J247" s="2"/>
      <c r="K247" s="2"/>
    </row>
    <row r="248" spans="2:19" ht="15" customHeight="1" x14ac:dyDescent="0.55000000000000004">
      <c r="B248" s="67"/>
      <c r="C248" s="2"/>
      <c r="D248" s="2"/>
      <c r="E248" s="3"/>
      <c r="F248" s="2"/>
      <c r="G248" s="46"/>
      <c r="H248" s="58" t="s">
        <v>320</v>
      </c>
      <c r="I248" s="2"/>
      <c r="J248" s="2"/>
      <c r="K248" s="2"/>
      <c r="N248" s="2" t="s">
        <v>318</v>
      </c>
      <c r="O248" s="24">
        <f>G248</f>
        <v>0</v>
      </c>
      <c r="P248" s="24">
        <f>IF(O248="Yes",1,0)</f>
        <v>0</v>
      </c>
      <c r="Q248" s="47">
        <v>1</v>
      </c>
      <c r="R248" s="47">
        <f t="shared" ref="R248" si="55">P248*Q248</f>
        <v>0</v>
      </c>
      <c r="S248" t="s">
        <v>94</v>
      </c>
    </row>
    <row r="249" spans="2:19" ht="15" customHeight="1" x14ac:dyDescent="0.55000000000000004">
      <c r="C249" s="2" t="s">
        <v>757</v>
      </c>
      <c r="D249" s="2" t="s">
        <v>329</v>
      </c>
      <c r="E249" s="3"/>
      <c r="F249" s="2"/>
      <c r="G249" s="2"/>
      <c r="H249" s="2"/>
      <c r="I249" s="2"/>
      <c r="J249" s="2"/>
      <c r="K249" s="2"/>
    </row>
    <row r="250" spans="2:19" ht="15" customHeight="1" x14ac:dyDescent="0.55000000000000004">
      <c r="B250" s="67"/>
      <c r="C250" s="2"/>
      <c r="D250" s="2"/>
      <c r="E250" s="3"/>
      <c r="F250" s="2"/>
      <c r="G250" s="46"/>
      <c r="H250" s="58" t="s">
        <v>320</v>
      </c>
      <c r="I250" s="2"/>
      <c r="J250" s="2"/>
      <c r="K250" s="2"/>
      <c r="N250" s="2" t="s">
        <v>321</v>
      </c>
      <c r="O250" s="24">
        <f>G250</f>
        <v>0</v>
      </c>
      <c r="P250" s="24">
        <f>IF(O250="Yes",1,0)</f>
        <v>0</v>
      </c>
      <c r="Q250" s="47">
        <v>5</v>
      </c>
      <c r="R250" s="47">
        <f t="shared" ref="R250" si="56">P250*Q250</f>
        <v>0</v>
      </c>
      <c r="S250" t="s">
        <v>94</v>
      </c>
    </row>
    <row r="251" spans="2:19" ht="15" customHeight="1" x14ac:dyDescent="0.55000000000000004">
      <c r="B251" s="67"/>
      <c r="C251" s="2" t="s">
        <v>758</v>
      </c>
      <c r="D251" s="29" t="s">
        <v>331</v>
      </c>
      <c r="E251" s="3"/>
      <c r="F251" s="2"/>
      <c r="G251" s="2"/>
      <c r="H251" s="58"/>
      <c r="I251" s="2"/>
      <c r="J251" s="2"/>
      <c r="K251" s="2"/>
      <c r="O251" s="42"/>
      <c r="P251" s="42"/>
    </row>
    <row r="252" spans="2:19" ht="15" customHeight="1" x14ac:dyDescent="0.55000000000000004">
      <c r="B252" s="67"/>
      <c r="C252" s="2"/>
      <c r="D252" s="29"/>
      <c r="E252" s="3"/>
      <c r="F252" s="2"/>
      <c r="G252" s="46"/>
      <c r="H252" s="58" t="s">
        <v>320</v>
      </c>
      <c r="I252" s="2"/>
      <c r="J252" s="2"/>
      <c r="K252" s="2"/>
      <c r="N252" s="2" t="s">
        <v>324</v>
      </c>
      <c r="O252" s="24">
        <f>G252</f>
        <v>0</v>
      </c>
      <c r="P252" s="24">
        <f>IF(O252="Yes",1,0)</f>
        <v>0</v>
      </c>
      <c r="Q252" s="47">
        <v>5</v>
      </c>
      <c r="R252" s="47">
        <f t="shared" ref="R252" si="57">P252*Q252</f>
        <v>0</v>
      </c>
      <c r="S252" t="s">
        <v>94</v>
      </c>
    </row>
    <row r="253" spans="2:19" ht="15" customHeight="1" x14ac:dyDescent="0.55000000000000004">
      <c r="B253" s="67"/>
      <c r="C253" s="2" t="s">
        <v>759</v>
      </c>
      <c r="D253" s="29" t="s">
        <v>333</v>
      </c>
      <c r="E253" s="3"/>
      <c r="F253" s="2"/>
      <c r="G253" s="2"/>
      <c r="H253" s="58"/>
      <c r="I253" s="2"/>
      <c r="J253" s="2"/>
      <c r="K253" s="2"/>
      <c r="N253" s="2"/>
      <c r="O253" s="42"/>
      <c r="P253" s="42"/>
    </row>
    <row r="254" spans="2:19" ht="15" customHeight="1" x14ac:dyDescent="0.55000000000000004">
      <c r="B254" s="67"/>
      <c r="C254" s="2"/>
      <c r="D254" s="29"/>
      <c r="E254" s="3"/>
      <c r="F254" s="2"/>
      <c r="G254" s="46"/>
      <c r="H254" s="58" t="s">
        <v>320</v>
      </c>
      <c r="I254" s="2"/>
      <c r="J254" s="2"/>
      <c r="K254" s="2"/>
      <c r="N254" s="2" t="s">
        <v>326</v>
      </c>
      <c r="O254" s="24">
        <f>G254</f>
        <v>0</v>
      </c>
      <c r="P254" s="24">
        <f>IF(O254="Yes",1,0)</f>
        <v>0</v>
      </c>
      <c r="Q254" s="47">
        <v>5</v>
      </c>
      <c r="R254" s="47">
        <f t="shared" ref="R254" si="58">P254*Q254</f>
        <v>0</v>
      </c>
      <c r="S254" t="s">
        <v>94</v>
      </c>
    </row>
    <row r="255" spans="2:19" ht="15" customHeight="1" x14ac:dyDescent="0.55000000000000004">
      <c r="B255" s="67"/>
      <c r="C255" s="2" t="s">
        <v>760</v>
      </c>
      <c r="D255" s="29" t="s">
        <v>335</v>
      </c>
      <c r="E255" s="3"/>
      <c r="F255" s="2"/>
      <c r="G255" s="2"/>
      <c r="H255" s="58"/>
      <c r="I255" s="2"/>
      <c r="J255" s="2"/>
      <c r="K255" s="2"/>
      <c r="N255" s="2"/>
      <c r="O255" s="42"/>
      <c r="P255" s="42"/>
    </row>
    <row r="256" spans="2:19" ht="15" customHeight="1" x14ac:dyDescent="0.55000000000000004">
      <c r="B256" s="67"/>
      <c r="C256" s="2"/>
      <c r="D256" s="29"/>
      <c r="E256" s="3"/>
      <c r="F256" s="2"/>
      <c r="G256" s="46"/>
      <c r="H256" s="58" t="s">
        <v>320</v>
      </c>
      <c r="I256" s="2"/>
      <c r="J256" s="2"/>
      <c r="K256" s="2"/>
      <c r="N256" s="2" t="s">
        <v>328</v>
      </c>
      <c r="O256" s="24">
        <f>G256</f>
        <v>0</v>
      </c>
      <c r="P256" s="24">
        <f>IF(O256="Yes",1,0)</f>
        <v>0</v>
      </c>
      <c r="Q256" s="47">
        <v>5</v>
      </c>
      <c r="R256" s="47">
        <f t="shared" ref="R256" si="59">P256*Q256</f>
        <v>0</v>
      </c>
      <c r="S256" t="s">
        <v>94</v>
      </c>
    </row>
    <row r="257" spans="2:19" ht="15" customHeight="1" x14ac:dyDescent="0.55000000000000004">
      <c r="B257" s="67"/>
      <c r="C257" s="2" t="s">
        <v>761</v>
      </c>
      <c r="D257" s="29" t="s">
        <v>336</v>
      </c>
      <c r="E257" s="3"/>
      <c r="F257" s="2"/>
      <c r="G257" s="2"/>
      <c r="H257" s="58"/>
      <c r="I257" s="2"/>
      <c r="J257" s="2"/>
      <c r="K257" s="2"/>
      <c r="N257" s="2"/>
      <c r="O257" s="42"/>
      <c r="P257" s="42"/>
    </row>
    <row r="258" spans="2:19" ht="15" customHeight="1" x14ac:dyDescent="0.55000000000000004">
      <c r="B258" s="50" t="s">
        <v>50</v>
      </c>
      <c r="C258" s="2"/>
      <c r="D258" s="29"/>
      <c r="E258" s="3"/>
      <c r="F258" s="2"/>
      <c r="G258" s="46"/>
      <c r="H258" s="58" t="s">
        <v>320</v>
      </c>
      <c r="I258" s="2"/>
      <c r="J258" s="2"/>
      <c r="K258" s="2"/>
      <c r="N258" s="2" t="s">
        <v>330</v>
      </c>
      <c r="O258" s="24">
        <f>G258</f>
        <v>0</v>
      </c>
      <c r="P258" s="24">
        <f>IF(O258="Yes",1,0)</f>
        <v>0</v>
      </c>
      <c r="Q258" s="47">
        <v>10</v>
      </c>
      <c r="R258" s="47">
        <f t="shared" ref="R258" si="60">P258*Q258</f>
        <v>0</v>
      </c>
      <c r="S258" t="s">
        <v>94</v>
      </c>
    </row>
    <row r="259" spans="2:19" ht="15" customHeight="1" x14ac:dyDescent="0.55000000000000004">
      <c r="B259" s="67"/>
      <c r="C259" s="2" t="s">
        <v>762</v>
      </c>
      <c r="D259" s="29" t="s">
        <v>337</v>
      </c>
      <c r="E259" s="3"/>
      <c r="F259" s="2"/>
      <c r="G259" s="2"/>
      <c r="H259" s="58"/>
      <c r="I259" s="2"/>
      <c r="J259" s="2"/>
      <c r="K259" s="2"/>
      <c r="N259" s="2"/>
      <c r="O259" s="42"/>
      <c r="P259" s="42"/>
    </row>
    <row r="260" spans="2:19" ht="15" customHeight="1" x14ac:dyDescent="0.55000000000000004">
      <c r="B260" s="50" t="s">
        <v>50</v>
      </c>
      <c r="C260" s="2"/>
      <c r="D260" s="29"/>
      <c r="E260" s="3"/>
      <c r="F260" s="2"/>
      <c r="G260" s="46"/>
      <c r="H260" s="58" t="s">
        <v>320</v>
      </c>
      <c r="I260" s="2"/>
      <c r="J260" s="2"/>
      <c r="K260" s="2"/>
      <c r="N260" s="2" t="s">
        <v>332</v>
      </c>
      <c r="O260" s="24">
        <f>G260</f>
        <v>0</v>
      </c>
      <c r="P260" s="24">
        <f>IF(O260="Yes",1,0)</f>
        <v>0</v>
      </c>
      <c r="Q260" s="47">
        <v>10</v>
      </c>
      <c r="R260" s="47">
        <f t="shared" ref="R260" si="61">P260*Q260</f>
        <v>0</v>
      </c>
      <c r="S260" t="s">
        <v>94</v>
      </c>
    </row>
    <row r="261" spans="2:19" ht="15" customHeight="1" x14ac:dyDescent="0.55000000000000004">
      <c r="B261" s="67"/>
      <c r="C261" s="2" t="s">
        <v>763</v>
      </c>
      <c r="D261" s="29" t="s">
        <v>338</v>
      </c>
      <c r="E261" s="3"/>
      <c r="F261" s="2"/>
      <c r="G261" s="2"/>
      <c r="H261" s="58"/>
      <c r="I261" s="2"/>
      <c r="J261" s="2"/>
      <c r="K261" s="2"/>
      <c r="N261" s="2"/>
      <c r="O261" s="42"/>
      <c r="P261" s="42"/>
    </row>
    <row r="262" spans="2:19" ht="15" customHeight="1" x14ac:dyDescent="0.55000000000000004">
      <c r="B262" s="50" t="s">
        <v>50</v>
      </c>
      <c r="C262" s="2"/>
      <c r="D262" s="29"/>
      <c r="E262" s="3"/>
      <c r="F262" s="2"/>
      <c r="G262" s="46"/>
      <c r="H262" s="58" t="s">
        <v>320</v>
      </c>
      <c r="I262" s="2"/>
      <c r="J262" s="2"/>
      <c r="K262" s="2"/>
      <c r="N262" s="2" t="s">
        <v>334</v>
      </c>
      <c r="O262" s="24">
        <f>G262</f>
        <v>0</v>
      </c>
      <c r="P262" s="24">
        <f>IF(O262="Yes",1,0)</f>
        <v>0</v>
      </c>
      <c r="Q262" s="47">
        <v>10</v>
      </c>
      <c r="R262" s="47">
        <f t="shared" ref="R262" si="62">P262*Q262</f>
        <v>0</v>
      </c>
      <c r="S262" t="s">
        <v>94</v>
      </c>
    </row>
    <row r="263" spans="2:19" ht="15" customHeight="1" x14ac:dyDescent="0.55000000000000004">
      <c r="B263" s="67"/>
      <c r="C263" s="2" t="s">
        <v>745</v>
      </c>
      <c r="D263" s="29" t="s">
        <v>339</v>
      </c>
      <c r="E263" s="3"/>
      <c r="F263" s="2"/>
      <c r="G263" s="2"/>
      <c r="H263" s="58"/>
      <c r="I263" s="2"/>
      <c r="J263" s="2"/>
      <c r="K263" s="2"/>
      <c r="N263" s="2"/>
      <c r="O263" s="42"/>
      <c r="P263" s="42"/>
    </row>
    <row r="264" spans="2:19" ht="15" customHeight="1" x14ac:dyDescent="0.55000000000000004">
      <c r="B264" s="67"/>
      <c r="D264" s="29" t="s">
        <v>340</v>
      </c>
      <c r="E264" s="3"/>
      <c r="F264" s="2"/>
      <c r="G264" s="2"/>
      <c r="H264" s="58"/>
      <c r="I264" s="2"/>
      <c r="J264" s="2"/>
      <c r="K264" s="2"/>
      <c r="N264" s="2"/>
      <c r="O264" s="42"/>
      <c r="P264" s="42"/>
    </row>
    <row r="265" spans="2:19" ht="15" customHeight="1" x14ac:dyDescent="0.55000000000000004">
      <c r="B265" s="67"/>
      <c r="C265" s="2"/>
      <c r="D265" s="29"/>
      <c r="E265" s="3"/>
      <c r="F265" s="2"/>
      <c r="G265" s="46"/>
      <c r="H265" s="58" t="s">
        <v>320</v>
      </c>
      <c r="I265" s="2"/>
      <c r="J265" s="2"/>
      <c r="K265" s="2"/>
      <c r="N265" s="2" t="s">
        <v>746</v>
      </c>
      <c r="O265" s="24">
        <f>G265</f>
        <v>0</v>
      </c>
      <c r="P265" s="24">
        <f>IF(O265="Yes",1,0)</f>
        <v>0</v>
      </c>
      <c r="Q265" s="47">
        <v>1</v>
      </c>
      <c r="R265" s="47">
        <f t="shared" ref="R265" si="63">P265*Q265</f>
        <v>0</v>
      </c>
      <c r="S265" t="s">
        <v>94</v>
      </c>
    </row>
    <row r="266" spans="2:19" ht="15" customHeight="1" x14ac:dyDescent="0.55000000000000004">
      <c r="B266" s="67"/>
      <c r="C266" s="2" t="s">
        <v>736</v>
      </c>
      <c r="D266" s="29" t="s">
        <v>342</v>
      </c>
      <c r="E266" s="3"/>
      <c r="F266" s="2"/>
      <c r="G266" s="2"/>
      <c r="H266" s="58"/>
      <c r="I266" s="2"/>
      <c r="J266" s="2"/>
      <c r="K266" s="2"/>
      <c r="N266" s="2"/>
      <c r="O266" s="42"/>
      <c r="P266" s="42"/>
    </row>
    <row r="267" spans="2:19" ht="15" customHeight="1" x14ac:dyDescent="0.55000000000000004">
      <c r="B267" s="67"/>
      <c r="C267" s="2"/>
      <c r="D267" s="29"/>
      <c r="E267" s="3"/>
      <c r="F267" s="2"/>
      <c r="G267" s="46"/>
      <c r="H267" s="58" t="s">
        <v>320</v>
      </c>
      <c r="I267" s="2"/>
      <c r="J267" s="2"/>
      <c r="K267" s="2"/>
      <c r="N267" s="2" t="s">
        <v>736</v>
      </c>
      <c r="O267" s="24">
        <f>G267</f>
        <v>0</v>
      </c>
      <c r="P267" s="24">
        <f>IF(O267="Yes",1,0)</f>
        <v>0</v>
      </c>
      <c r="Q267" s="47">
        <v>1</v>
      </c>
      <c r="R267" s="47">
        <f t="shared" ref="R267" si="64">P267*Q267</f>
        <v>0</v>
      </c>
      <c r="S267" t="s">
        <v>94</v>
      </c>
    </row>
    <row r="268" spans="2:19" ht="15" customHeight="1" x14ac:dyDescent="0.55000000000000004">
      <c r="C268" s="2" t="s">
        <v>735</v>
      </c>
      <c r="D268" s="29" t="s">
        <v>344</v>
      </c>
      <c r="E268" s="3"/>
      <c r="F268" s="2"/>
      <c r="G268" s="2"/>
      <c r="H268" s="2"/>
      <c r="I268" s="2"/>
      <c r="J268" s="2"/>
      <c r="K268" s="2"/>
      <c r="N268" s="2"/>
    </row>
    <row r="269" spans="2:19" ht="15" customHeight="1" x14ac:dyDescent="0.55000000000000004">
      <c r="B269" s="67"/>
      <c r="C269" s="2"/>
      <c r="D269" s="2"/>
      <c r="E269" s="3"/>
      <c r="F269" s="2"/>
      <c r="G269" s="46"/>
      <c r="H269" s="58" t="s">
        <v>320</v>
      </c>
      <c r="I269" s="2"/>
      <c r="J269" s="2"/>
      <c r="K269" s="2"/>
      <c r="N269" s="2" t="s">
        <v>735</v>
      </c>
      <c r="O269" s="24">
        <f>G269</f>
        <v>0</v>
      </c>
      <c r="P269" s="24">
        <f>IF(O269="Yes",1,0)</f>
        <v>0</v>
      </c>
      <c r="Q269" s="47">
        <v>1</v>
      </c>
      <c r="R269" s="47">
        <f t="shared" ref="R269" si="65">P269*Q269</f>
        <v>0</v>
      </c>
      <c r="S269" t="s">
        <v>346</v>
      </c>
    </row>
    <row r="270" spans="2:19" ht="15" customHeight="1" x14ac:dyDescent="0.55000000000000004">
      <c r="C270" s="2" t="s">
        <v>734</v>
      </c>
      <c r="D270" s="29" t="s">
        <v>347</v>
      </c>
      <c r="E270" s="3"/>
      <c r="F270" s="2"/>
      <c r="G270" s="2"/>
      <c r="H270" s="2"/>
      <c r="I270" s="2"/>
      <c r="J270" s="2"/>
      <c r="K270" s="2"/>
      <c r="N270" s="2"/>
    </row>
    <row r="271" spans="2:19" ht="15" customHeight="1" x14ac:dyDescent="0.55000000000000004">
      <c r="B271" s="67"/>
      <c r="C271" s="2"/>
      <c r="D271" s="29"/>
      <c r="E271" s="3"/>
      <c r="F271" s="2"/>
      <c r="G271" s="46"/>
      <c r="H271" s="58" t="s">
        <v>320</v>
      </c>
      <c r="I271" s="2"/>
      <c r="J271" s="2"/>
      <c r="K271" s="2"/>
      <c r="N271" s="2" t="s">
        <v>734</v>
      </c>
      <c r="O271" s="24">
        <f>G271</f>
        <v>0</v>
      </c>
      <c r="P271" s="24">
        <f>IF(O271="Yes",1,0)</f>
        <v>0</v>
      </c>
      <c r="Q271" s="47">
        <v>1</v>
      </c>
      <c r="R271" s="47">
        <f t="shared" ref="R271" si="66">P271*Q271</f>
        <v>0</v>
      </c>
      <c r="S271" t="s">
        <v>349</v>
      </c>
    </row>
    <row r="272" spans="2:19" ht="15" customHeight="1" x14ac:dyDescent="0.55000000000000004">
      <c r="B272" s="67"/>
      <c r="C272" s="2" t="s">
        <v>764</v>
      </c>
      <c r="D272" s="29" t="s">
        <v>350</v>
      </c>
      <c r="E272" s="3"/>
      <c r="F272" s="2"/>
      <c r="G272" s="2"/>
      <c r="H272" s="2"/>
      <c r="I272" s="2"/>
      <c r="J272" s="2"/>
      <c r="K272" s="2"/>
      <c r="N272" s="2"/>
    </row>
    <row r="273" spans="2:29" ht="15" customHeight="1" x14ac:dyDescent="0.55000000000000004">
      <c r="B273" s="67"/>
      <c r="C273" s="2"/>
      <c r="D273" s="29"/>
      <c r="E273" s="3"/>
      <c r="F273" s="2"/>
      <c r="G273" s="46"/>
      <c r="H273" s="58" t="s">
        <v>320</v>
      </c>
      <c r="I273" s="2"/>
      <c r="J273" s="2"/>
      <c r="K273" s="2"/>
      <c r="N273" s="2" t="s">
        <v>341</v>
      </c>
      <c r="O273" s="24">
        <f>G273</f>
        <v>0</v>
      </c>
      <c r="P273" s="24">
        <f>IF(O273="Yes",1,0)</f>
        <v>0</v>
      </c>
      <c r="Q273" s="47">
        <v>1</v>
      </c>
      <c r="R273" s="47">
        <f t="shared" ref="R273" si="67">P273*Q273</f>
        <v>0</v>
      </c>
      <c r="S273" t="s">
        <v>349</v>
      </c>
    </row>
    <row r="274" spans="2:29" ht="15" customHeight="1" x14ac:dyDescent="0.55000000000000004">
      <c r="C274" s="2" t="s">
        <v>765</v>
      </c>
      <c r="D274" s="29" t="s">
        <v>352</v>
      </c>
      <c r="E274" s="3"/>
      <c r="F274" s="2"/>
      <c r="G274" s="2"/>
      <c r="H274" s="2"/>
      <c r="I274" s="2"/>
      <c r="J274" s="2"/>
      <c r="K274" s="2"/>
      <c r="N274" s="2"/>
    </row>
    <row r="275" spans="2:29" ht="15" customHeight="1" x14ac:dyDescent="0.55000000000000004">
      <c r="B275" s="67"/>
      <c r="C275" s="2"/>
      <c r="D275" s="29"/>
      <c r="E275" s="3"/>
      <c r="F275" s="2"/>
      <c r="G275" s="46"/>
      <c r="H275" s="58" t="s">
        <v>320</v>
      </c>
      <c r="I275" s="2"/>
      <c r="J275" s="2"/>
      <c r="K275" s="2"/>
      <c r="N275" s="2" t="s">
        <v>343</v>
      </c>
      <c r="O275" s="24">
        <f>G275</f>
        <v>0</v>
      </c>
      <c r="P275" s="24">
        <f>IF(O275="Yes",1,0)</f>
        <v>0</v>
      </c>
      <c r="Q275" s="47">
        <v>1</v>
      </c>
      <c r="R275" s="47">
        <f t="shared" ref="R275" si="68">P275*Q275</f>
        <v>0</v>
      </c>
      <c r="S275" t="s">
        <v>349</v>
      </c>
    </row>
    <row r="276" spans="2:29" ht="15" customHeight="1" x14ac:dyDescent="0.55000000000000004">
      <c r="B276" s="67"/>
      <c r="C276" s="2" t="s">
        <v>766</v>
      </c>
      <c r="D276" s="29" t="s">
        <v>353</v>
      </c>
      <c r="E276" s="3"/>
      <c r="F276" s="2"/>
      <c r="G276" s="2"/>
      <c r="H276" s="2"/>
      <c r="I276" s="2"/>
      <c r="J276" s="2"/>
      <c r="K276" s="2"/>
      <c r="N276" s="2"/>
    </row>
    <row r="277" spans="2:29" ht="15" customHeight="1" x14ac:dyDescent="0.55000000000000004">
      <c r="B277" s="67"/>
      <c r="C277" s="2"/>
      <c r="D277" s="29"/>
      <c r="E277" s="3"/>
      <c r="F277" s="2"/>
      <c r="G277" s="46"/>
      <c r="H277" s="58" t="s">
        <v>320</v>
      </c>
      <c r="I277" s="2"/>
      <c r="J277" s="2"/>
      <c r="K277" s="2"/>
      <c r="N277" s="2" t="s">
        <v>345</v>
      </c>
      <c r="O277" s="24">
        <f>G277</f>
        <v>0</v>
      </c>
      <c r="P277" s="24">
        <f>IF(O277="Yes",1,0)</f>
        <v>0</v>
      </c>
      <c r="Q277" s="47">
        <v>1</v>
      </c>
      <c r="R277" s="47">
        <f t="shared" ref="R277" si="69">P277*Q277</f>
        <v>0</v>
      </c>
      <c r="S277" t="s">
        <v>349</v>
      </c>
    </row>
    <row r="278" spans="2:29" ht="15" customHeight="1" x14ac:dyDescent="0.55000000000000004">
      <c r="C278" s="2" t="s">
        <v>767</v>
      </c>
      <c r="D278" s="29" t="s">
        <v>354</v>
      </c>
      <c r="E278" s="3"/>
      <c r="F278" s="2"/>
      <c r="G278" s="2"/>
      <c r="H278" s="2"/>
      <c r="I278" s="2"/>
      <c r="J278" s="2"/>
      <c r="K278" s="2"/>
      <c r="N278" s="2"/>
    </row>
    <row r="279" spans="2:29" ht="15" customHeight="1" x14ac:dyDescent="0.55000000000000004">
      <c r="B279" s="67"/>
      <c r="C279" s="2"/>
      <c r="D279" s="29"/>
      <c r="E279" s="3"/>
      <c r="F279" s="2"/>
      <c r="G279" s="46"/>
      <c r="H279" s="58" t="s">
        <v>320</v>
      </c>
      <c r="I279" s="2"/>
      <c r="J279" s="2"/>
      <c r="K279" s="2"/>
      <c r="N279" s="2" t="s">
        <v>348</v>
      </c>
      <c r="O279" s="24">
        <f>G279</f>
        <v>0</v>
      </c>
      <c r="P279" s="24">
        <f>IF(O279="Yes",1,0)</f>
        <v>0</v>
      </c>
      <c r="Q279" s="47">
        <v>1</v>
      </c>
      <c r="R279" s="47">
        <f t="shared" ref="R279" si="70">P279*Q279</f>
        <v>0</v>
      </c>
      <c r="S279" t="s">
        <v>349</v>
      </c>
    </row>
    <row r="280" spans="2:29" ht="15" customHeight="1" x14ac:dyDescent="0.55000000000000004">
      <c r="C280" s="2" t="s">
        <v>768</v>
      </c>
      <c r="D280" s="29" t="s">
        <v>355</v>
      </c>
      <c r="E280" s="3"/>
      <c r="F280" s="2"/>
      <c r="G280" s="2"/>
      <c r="H280" s="2"/>
      <c r="I280" s="2"/>
      <c r="J280" s="2"/>
      <c r="K280" s="2"/>
      <c r="N280" s="2"/>
    </row>
    <row r="281" spans="2:29" ht="15" customHeight="1" x14ac:dyDescent="0.55000000000000004">
      <c r="C281" s="2"/>
      <c r="D281" s="29"/>
      <c r="E281" s="3"/>
      <c r="F281" s="2"/>
      <c r="G281" s="46"/>
      <c r="H281" s="58" t="s">
        <v>320</v>
      </c>
      <c r="I281" s="2"/>
      <c r="J281" s="2"/>
      <c r="K281" s="2"/>
      <c r="N281" s="2" t="s">
        <v>351</v>
      </c>
      <c r="O281" s="24">
        <f>G281</f>
        <v>0</v>
      </c>
      <c r="P281" s="24">
        <f>IF(O281="Yes",1,0)</f>
        <v>0</v>
      </c>
      <c r="Q281" s="47">
        <v>1</v>
      </c>
      <c r="R281" s="47">
        <f t="shared" ref="R281" si="71">P281*Q281</f>
        <v>0</v>
      </c>
      <c r="S281" t="s">
        <v>349</v>
      </c>
      <c r="T281" s="16"/>
      <c r="U281" s="16"/>
    </row>
    <row r="282" spans="2:29" ht="15" customHeight="1" thickBot="1" x14ac:dyDescent="0.6">
      <c r="C282" s="2"/>
      <c r="D282" s="2"/>
      <c r="E282" s="3"/>
      <c r="F282" s="2"/>
      <c r="G282" s="2"/>
      <c r="H282" s="2"/>
      <c r="I282" s="2"/>
      <c r="J282" s="2"/>
      <c r="K282" s="2"/>
      <c r="N282" s="2"/>
    </row>
    <row r="283" spans="2:29" ht="15" customHeight="1" thickBot="1" x14ac:dyDescent="0.6">
      <c r="C283" s="1" t="s">
        <v>356</v>
      </c>
      <c r="D283" s="2"/>
      <c r="E283" s="3"/>
      <c r="F283" s="2"/>
      <c r="G283" s="2"/>
      <c r="H283" s="2"/>
      <c r="I283" s="2"/>
      <c r="J283" s="2"/>
      <c r="K283" s="2"/>
      <c r="N283" s="27" t="s">
        <v>356</v>
      </c>
      <c r="Q283" s="44">
        <f>SUM(Q284:Q305)</f>
        <v>170</v>
      </c>
      <c r="R283" s="45">
        <f>SUM(R284:R305)</f>
        <v>0</v>
      </c>
    </row>
    <row r="284" spans="2:29" ht="15" customHeight="1" x14ac:dyDescent="0.55000000000000004">
      <c r="C284" s="2" t="s">
        <v>769</v>
      </c>
      <c r="D284" s="2" t="s">
        <v>357</v>
      </c>
      <c r="E284" s="3"/>
      <c r="F284" s="2"/>
      <c r="G284" s="2"/>
      <c r="H284" s="2"/>
      <c r="I284" s="2"/>
      <c r="J284" s="2"/>
      <c r="K284" s="2"/>
      <c r="N284" s="29"/>
      <c r="V284" s="76" t="s">
        <v>5</v>
      </c>
      <c r="W284" s="76" t="s">
        <v>7</v>
      </c>
      <c r="X284" s="76" t="s">
        <v>5</v>
      </c>
      <c r="Y284" s="76" t="s">
        <v>7</v>
      </c>
      <c r="Z284" s="76" t="s">
        <v>5</v>
      </c>
      <c r="AA284" s="76" t="s">
        <v>7</v>
      </c>
      <c r="AB284" s="76" t="s">
        <v>5</v>
      </c>
      <c r="AC284" s="76" t="s">
        <v>7</v>
      </c>
    </row>
    <row r="285" spans="2:29" ht="15" customHeight="1" x14ac:dyDescent="0.55000000000000004">
      <c r="B285" s="67"/>
      <c r="C285" s="2"/>
      <c r="D285" s="2"/>
      <c r="E285" s="3"/>
      <c r="F285" s="2"/>
      <c r="G285" s="46"/>
      <c r="H285" s="58" t="s">
        <v>358</v>
      </c>
      <c r="I285" s="2"/>
      <c r="J285" s="2"/>
      <c r="K285" s="2"/>
      <c r="N285" s="29" t="s">
        <v>359</v>
      </c>
      <c r="O285" s="77">
        <f>G285</f>
        <v>0</v>
      </c>
      <c r="P285" s="74">
        <f>IF(O285&gt;=V285,W285,IF(O285&gt;=X285,Y285,IF(O285&gt;=Z285,AA285,IF(O285&gt;=AB285,AC285,0))))</f>
        <v>0</v>
      </c>
      <c r="Q285" s="47">
        <v>10</v>
      </c>
      <c r="R285" s="47">
        <f>P285</f>
        <v>0</v>
      </c>
      <c r="S285" t="s">
        <v>360</v>
      </c>
      <c r="V285" s="78">
        <v>10000</v>
      </c>
      <c r="W285" s="79">
        <f>Q285</f>
        <v>10</v>
      </c>
      <c r="X285" s="78">
        <v>5000</v>
      </c>
      <c r="Y285" s="80">
        <v>5</v>
      </c>
      <c r="Z285" s="78">
        <v>1000</v>
      </c>
      <c r="AA285" s="81">
        <v>3</v>
      </c>
      <c r="AB285" s="78">
        <v>500</v>
      </c>
      <c r="AC285" s="80">
        <v>1</v>
      </c>
    </row>
    <row r="286" spans="2:29" ht="15" customHeight="1" x14ac:dyDescent="0.55000000000000004">
      <c r="C286" s="2" t="s">
        <v>770</v>
      </c>
      <c r="D286" s="2" t="s">
        <v>361</v>
      </c>
      <c r="E286" s="3"/>
      <c r="F286" s="2"/>
      <c r="G286" s="2"/>
      <c r="H286" s="2"/>
      <c r="I286" s="2"/>
      <c r="J286" s="2"/>
      <c r="K286" s="2"/>
      <c r="N286" s="29"/>
      <c r="AA286" s="16"/>
    </row>
    <row r="287" spans="2:29" ht="15" customHeight="1" x14ac:dyDescent="0.55000000000000004">
      <c r="B287" s="67"/>
      <c r="C287" s="2"/>
      <c r="D287" s="2"/>
      <c r="E287" s="3"/>
      <c r="F287" s="2"/>
      <c r="G287" s="46"/>
      <c r="H287" s="58" t="s">
        <v>358</v>
      </c>
      <c r="I287" s="2"/>
      <c r="J287" s="2"/>
      <c r="K287" s="2"/>
      <c r="N287" s="29" t="s">
        <v>362</v>
      </c>
      <c r="O287" s="77">
        <f>G287</f>
        <v>0</v>
      </c>
      <c r="P287" s="74">
        <f>IF(O287&gt;=V287,W287,IF(O287&gt;=X287,Y287,IF(O287&gt;=Z287,AA287,IF(O287&gt;=AB287,AC287,0))))</f>
        <v>0</v>
      </c>
      <c r="Q287" s="47">
        <v>10</v>
      </c>
      <c r="R287" s="47">
        <f>P287</f>
        <v>0</v>
      </c>
      <c r="S287" t="s">
        <v>360</v>
      </c>
      <c r="V287" s="78">
        <v>2000</v>
      </c>
      <c r="W287" s="79">
        <f>Q287</f>
        <v>10</v>
      </c>
      <c r="X287" s="78">
        <v>1000</v>
      </c>
      <c r="Y287" s="80">
        <v>5</v>
      </c>
      <c r="Z287" s="78">
        <v>500</v>
      </c>
      <c r="AA287" s="81">
        <v>3</v>
      </c>
      <c r="AB287" s="78">
        <v>100</v>
      </c>
      <c r="AC287" s="80">
        <v>1</v>
      </c>
    </row>
    <row r="288" spans="2:29" ht="15" customHeight="1" x14ac:dyDescent="0.55000000000000004">
      <c r="C288" s="2" t="s">
        <v>771</v>
      </c>
      <c r="D288" s="2" t="s">
        <v>363</v>
      </c>
      <c r="E288" s="3"/>
      <c r="F288" s="2"/>
      <c r="G288" s="2"/>
      <c r="H288" s="2"/>
      <c r="I288" s="2"/>
      <c r="J288" s="2"/>
      <c r="K288" s="2"/>
      <c r="N288" s="29"/>
      <c r="AA288" s="16"/>
    </row>
    <row r="289" spans="2:29" ht="15" customHeight="1" x14ac:dyDescent="0.55000000000000004">
      <c r="B289" s="67"/>
      <c r="C289" s="2"/>
      <c r="D289" s="2"/>
      <c r="E289" s="3"/>
      <c r="F289" s="2"/>
      <c r="G289" s="46"/>
      <c r="H289" s="58" t="s">
        <v>358</v>
      </c>
      <c r="I289" s="2"/>
      <c r="J289" s="2"/>
      <c r="K289" s="2"/>
      <c r="N289" s="29" t="s">
        <v>364</v>
      </c>
      <c r="O289" s="77">
        <f>G289</f>
        <v>0</v>
      </c>
      <c r="P289" s="74">
        <f>IF(O289&gt;=V289,W289,IF(O289&gt;=X289,Y289,IF(O289&gt;=Z289,AA289,IF(O289&gt;=AB289,AC289,0))))</f>
        <v>0</v>
      </c>
      <c r="Q289" s="47">
        <v>10</v>
      </c>
      <c r="R289" s="47">
        <f>P289</f>
        <v>0</v>
      </c>
      <c r="S289" t="s">
        <v>360</v>
      </c>
      <c r="V289" s="78">
        <v>300</v>
      </c>
      <c r="W289" s="79">
        <f>Q289</f>
        <v>10</v>
      </c>
      <c r="X289" s="78">
        <v>150</v>
      </c>
      <c r="Y289" s="80">
        <v>5</v>
      </c>
      <c r="Z289" s="78">
        <v>100</v>
      </c>
      <c r="AA289" s="81">
        <v>3</v>
      </c>
      <c r="AB289" s="78">
        <v>50</v>
      </c>
      <c r="AC289" s="80">
        <v>1</v>
      </c>
    </row>
    <row r="290" spans="2:29" ht="15" customHeight="1" x14ac:dyDescent="0.55000000000000004">
      <c r="C290" s="2"/>
      <c r="D290" s="2" t="s">
        <v>365</v>
      </c>
      <c r="E290" s="3"/>
      <c r="F290" s="2"/>
      <c r="G290" s="2"/>
      <c r="H290" s="2"/>
      <c r="I290" s="2"/>
      <c r="J290" s="2"/>
      <c r="K290" s="2"/>
      <c r="N290" s="29"/>
      <c r="AA290" s="16"/>
    </row>
    <row r="291" spans="2:29" ht="15" customHeight="1" x14ac:dyDescent="0.55000000000000004">
      <c r="B291" s="67"/>
      <c r="C291" s="2" t="s">
        <v>772</v>
      </c>
      <c r="D291" s="2"/>
      <c r="E291" s="3" t="s">
        <v>366</v>
      </c>
      <c r="F291" s="2"/>
      <c r="G291" s="46"/>
      <c r="H291" s="58" t="s">
        <v>358</v>
      </c>
      <c r="I291" s="2"/>
      <c r="J291" s="2"/>
      <c r="K291" s="2"/>
      <c r="N291" s="29" t="s">
        <v>367</v>
      </c>
      <c r="O291" s="77">
        <f>G291</f>
        <v>0</v>
      </c>
      <c r="P291" s="74">
        <f>IF(O291&gt;=V291,W291,IF(O291&gt;=X291,Y291,IF(O291&gt;=Z291,AA291,IF(O291&gt;=AB291,AC291,0))))</f>
        <v>0</v>
      </c>
      <c r="Q291" s="47">
        <v>10</v>
      </c>
      <c r="R291" s="47">
        <f>P291</f>
        <v>0</v>
      </c>
      <c r="S291" t="s">
        <v>360</v>
      </c>
      <c r="V291" s="78">
        <v>200</v>
      </c>
      <c r="W291" s="79">
        <f>Q291</f>
        <v>10</v>
      </c>
      <c r="X291" s="78">
        <v>100</v>
      </c>
      <c r="Y291" s="80">
        <v>5</v>
      </c>
      <c r="Z291" s="78">
        <v>50</v>
      </c>
      <c r="AA291" s="81">
        <v>3</v>
      </c>
      <c r="AB291" s="78">
        <v>10</v>
      </c>
      <c r="AC291" s="80">
        <v>1</v>
      </c>
    </row>
    <row r="292" spans="2:29" ht="15" customHeight="1" x14ac:dyDescent="0.55000000000000004">
      <c r="B292" s="67"/>
      <c r="C292" s="2" t="s">
        <v>773</v>
      </c>
      <c r="D292" s="2"/>
      <c r="E292" s="3" t="s">
        <v>368</v>
      </c>
      <c r="F292" s="2"/>
      <c r="G292" s="46"/>
      <c r="H292" s="58" t="s">
        <v>358</v>
      </c>
      <c r="I292" s="2"/>
      <c r="J292" s="2"/>
      <c r="K292" s="2"/>
      <c r="N292" s="29" t="s">
        <v>369</v>
      </c>
      <c r="O292" s="77">
        <f>G292</f>
        <v>0</v>
      </c>
      <c r="P292" s="74">
        <f>IF(O292&gt;=V292,W292,IF(O292&gt;=X292,Y292,IF(O292&gt;=Z292,AA292,IF(O292&gt;=AB292,AC292,0))))</f>
        <v>0</v>
      </c>
      <c r="Q292" s="47">
        <v>10</v>
      </c>
      <c r="R292" s="47">
        <f>P292</f>
        <v>0</v>
      </c>
      <c r="S292" t="s">
        <v>360</v>
      </c>
      <c r="V292" s="78">
        <v>800</v>
      </c>
      <c r="W292" s="79">
        <f>Q292</f>
        <v>10</v>
      </c>
      <c r="X292" s="78">
        <v>400</v>
      </c>
      <c r="Y292" s="80">
        <v>5</v>
      </c>
      <c r="Z292" s="78">
        <v>200</v>
      </c>
      <c r="AA292" s="81">
        <v>3</v>
      </c>
      <c r="AB292" s="78">
        <v>100</v>
      </c>
      <c r="AC292" s="80">
        <v>1</v>
      </c>
    </row>
    <row r="293" spans="2:29" ht="15" customHeight="1" x14ac:dyDescent="0.55000000000000004">
      <c r="C293" s="2" t="s">
        <v>774</v>
      </c>
      <c r="D293" s="2" t="s">
        <v>370</v>
      </c>
      <c r="E293" s="3"/>
      <c r="F293" s="2"/>
      <c r="G293" s="2"/>
      <c r="H293" s="2"/>
      <c r="I293" s="2"/>
      <c r="J293" s="2"/>
      <c r="K293" s="2"/>
      <c r="N293" s="29"/>
      <c r="AA293" s="16"/>
    </row>
    <row r="294" spans="2:29" ht="15" customHeight="1" x14ac:dyDescent="0.55000000000000004">
      <c r="B294" s="67"/>
      <c r="C294" s="2"/>
      <c r="D294" s="2"/>
      <c r="E294" s="3"/>
      <c r="F294" s="2"/>
      <c r="G294" s="46"/>
      <c r="H294" s="58" t="s">
        <v>358</v>
      </c>
      <c r="I294" s="2"/>
      <c r="J294" s="2"/>
      <c r="K294" s="2"/>
      <c r="N294" s="29" t="s">
        <v>371</v>
      </c>
      <c r="O294" s="77">
        <f>G294</f>
        <v>0</v>
      </c>
      <c r="P294" s="74">
        <f>IF(O294&gt;=V294,W294,IF(O294&gt;=X294,Y294,IF(O294&gt;=Z294,AA294,IF(O294&gt;=AB294,AC294,0))))</f>
        <v>0</v>
      </c>
      <c r="Q294" s="47">
        <v>5</v>
      </c>
      <c r="R294" s="47">
        <f>P294</f>
        <v>0</v>
      </c>
      <c r="S294" t="s">
        <v>360</v>
      </c>
      <c r="V294" s="78">
        <v>300</v>
      </c>
      <c r="W294" s="79">
        <f>Q294</f>
        <v>5</v>
      </c>
      <c r="X294" s="78">
        <v>150</v>
      </c>
      <c r="Y294" s="80">
        <v>3</v>
      </c>
      <c r="Z294" s="78">
        <v>100</v>
      </c>
      <c r="AA294" s="81">
        <v>1</v>
      </c>
      <c r="AB294" s="78">
        <v>50</v>
      </c>
      <c r="AC294" s="80">
        <v>1</v>
      </c>
    </row>
    <row r="295" spans="2:29" ht="15" customHeight="1" x14ac:dyDescent="0.55000000000000004">
      <c r="C295" s="2" t="s">
        <v>775</v>
      </c>
      <c r="D295" s="2" t="s">
        <v>372</v>
      </c>
      <c r="E295" s="3"/>
      <c r="F295" s="2"/>
      <c r="G295" s="2"/>
      <c r="H295" s="2"/>
      <c r="I295" s="2"/>
      <c r="J295" s="2"/>
      <c r="K295" s="2"/>
      <c r="N295" s="29"/>
      <c r="AA295" s="16"/>
    </row>
    <row r="296" spans="2:29" ht="15" customHeight="1" x14ac:dyDescent="0.55000000000000004">
      <c r="B296" s="67"/>
      <c r="C296" s="2"/>
      <c r="D296" s="2"/>
      <c r="E296" s="3"/>
      <c r="F296" s="2"/>
      <c r="G296" s="46"/>
      <c r="H296" s="58" t="s">
        <v>358</v>
      </c>
      <c r="I296" s="2"/>
      <c r="J296" s="2"/>
      <c r="K296" s="2"/>
      <c r="N296" s="29" t="s">
        <v>373</v>
      </c>
      <c r="O296" s="77">
        <f>G296</f>
        <v>0</v>
      </c>
      <c r="P296" s="74">
        <f>IF(O296&gt;=V296,W296,IF(O296&gt;=X296,Y296,IF(O296&gt;=Z296,AA296,IF(O296&gt;=AB296,AC296,0))))</f>
        <v>0</v>
      </c>
      <c r="Q296" s="47">
        <v>5</v>
      </c>
      <c r="R296" s="47">
        <f>P296</f>
        <v>0</v>
      </c>
      <c r="S296" t="s">
        <v>360</v>
      </c>
      <c r="V296" s="78">
        <v>500</v>
      </c>
      <c r="W296" s="79">
        <f>Q296</f>
        <v>5</v>
      </c>
      <c r="X296" s="78">
        <v>250</v>
      </c>
      <c r="Y296" s="80">
        <v>3</v>
      </c>
      <c r="Z296" s="78">
        <v>150</v>
      </c>
      <c r="AA296" s="81">
        <v>1</v>
      </c>
      <c r="AB296" s="78">
        <v>100</v>
      </c>
      <c r="AC296" s="80">
        <v>1</v>
      </c>
    </row>
    <row r="297" spans="2:29" ht="15" customHeight="1" x14ac:dyDescent="0.55000000000000004">
      <c r="C297" s="2" t="s">
        <v>776</v>
      </c>
      <c r="D297" s="2" t="s">
        <v>374</v>
      </c>
      <c r="E297" s="3"/>
      <c r="F297" s="2"/>
      <c r="G297" s="2"/>
      <c r="H297" s="2"/>
      <c r="I297" s="2"/>
      <c r="J297" s="2"/>
      <c r="K297" s="2"/>
      <c r="N297" s="29"/>
      <c r="AA297" s="16"/>
    </row>
    <row r="298" spans="2:29" ht="15" customHeight="1" x14ac:dyDescent="0.55000000000000004">
      <c r="B298" s="67"/>
      <c r="C298" s="2"/>
      <c r="D298" s="2"/>
      <c r="E298" s="3"/>
      <c r="F298" s="2"/>
      <c r="G298" s="46"/>
      <c r="H298" s="58" t="s">
        <v>358</v>
      </c>
      <c r="I298" s="2"/>
      <c r="J298" s="2"/>
      <c r="K298" s="2"/>
      <c r="N298" s="29" t="s">
        <v>375</v>
      </c>
      <c r="O298" s="77">
        <f>G298</f>
        <v>0</v>
      </c>
      <c r="P298" s="74">
        <f>IF(O298&gt;=V298,W298,IF(O298&gt;=X298,Y298,IF(O298&gt;=Z298,AA298,IF(O298&gt;=AB298,AC298,0))))</f>
        <v>0</v>
      </c>
      <c r="Q298" s="47">
        <v>10</v>
      </c>
      <c r="R298" s="47">
        <f>P298</f>
        <v>0</v>
      </c>
      <c r="S298" t="s">
        <v>360</v>
      </c>
      <c r="V298" s="78">
        <v>100</v>
      </c>
      <c r="W298" s="79">
        <f>Q298</f>
        <v>10</v>
      </c>
      <c r="X298" s="78">
        <v>50</v>
      </c>
      <c r="Y298" s="80">
        <v>5</v>
      </c>
      <c r="Z298" s="78">
        <v>25</v>
      </c>
      <c r="AA298" s="81">
        <v>3</v>
      </c>
      <c r="AB298" s="78">
        <v>10</v>
      </c>
      <c r="AC298" s="80">
        <v>1</v>
      </c>
    </row>
    <row r="299" spans="2:29" ht="15" customHeight="1" x14ac:dyDescent="0.55000000000000004">
      <c r="C299" s="2"/>
      <c r="D299" s="2" t="s">
        <v>376</v>
      </c>
      <c r="E299" s="3"/>
      <c r="F299" s="2"/>
      <c r="G299" s="2"/>
      <c r="H299" s="2"/>
      <c r="I299" s="2"/>
      <c r="J299" s="2"/>
      <c r="K299" s="2"/>
      <c r="L299" s="2"/>
      <c r="N299" s="29"/>
      <c r="AA299" s="16"/>
    </row>
    <row r="300" spans="2:29" ht="15" customHeight="1" x14ac:dyDescent="0.55000000000000004">
      <c r="B300" s="67"/>
      <c r="C300" s="2" t="s">
        <v>777</v>
      </c>
      <c r="D300" s="2"/>
      <c r="E300" s="3" t="s">
        <v>377</v>
      </c>
      <c r="F300" s="2"/>
      <c r="G300" s="46"/>
      <c r="H300" s="58" t="s">
        <v>378</v>
      </c>
      <c r="I300" s="2"/>
      <c r="J300" s="2"/>
      <c r="K300" s="2"/>
      <c r="N300" s="29" t="s">
        <v>379</v>
      </c>
      <c r="O300" s="82">
        <f>G300</f>
        <v>0</v>
      </c>
      <c r="P300" s="74">
        <f>IF(O300&gt;=V300,W300,IF(O300&gt;=X300,Y300,IF(O300&gt;=Z300,AA300,IF(O300&gt;=AB300,AC300,0))))</f>
        <v>0</v>
      </c>
      <c r="Q300" s="47">
        <v>20</v>
      </c>
      <c r="R300" s="47">
        <f t="shared" ref="R300:R303" si="72">P300</f>
        <v>0</v>
      </c>
      <c r="S300" t="s">
        <v>360</v>
      </c>
      <c r="V300" s="78">
        <v>5000</v>
      </c>
      <c r="W300" s="79">
        <f>Q300</f>
        <v>20</v>
      </c>
      <c r="X300" s="78">
        <v>2500</v>
      </c>
      <c r="Y300" s="80">
        <v>10</v>
      </c>
      <c r="Z300" s="78">
        <v>1000</v>
      </c>
      <c r="AA300" s="81">
        <v>5</v>
      </c>
      <c r="AB300" s="78">
        <v>500</v>
      </c>
      <c r="AC300" s="80">
        <v>3</v>
      </c>
    </row>
    <row r="301" spans="2:29" ht="15" customHeight="1" x14ac:dyDescent="0.55000000000000004">
      <c r="B301" s="67"/>
      <c r="C301" s="2" t="s">
        <v>778</v>
      </c>
      <c r="D301" s="2"/>
      <c r="E301" s="3" t="s">
        <v>380</v>
      </c>
      <c r="F301" s="2"/>
      <c r="G301" s="46"/>
      <c r="H301" s="58" t="s">
        <v>378</v>
      </c>
      <c r="I301" s="2"/>
      <c r="J301" s="2"/>
      <c r="K301" s="2"/>
      <c r="N301" s="29" t="s">
        <v>381</v>
      </c>
      <c r="O301" s="82">
        <f>G301</f>
        <v>0</v>
      </c>
      <c r="P301" s="74">
        <f>IF(O301&gt;=V301,W301,IF(O301&gt;=X301,Y301,IF(O301&gt;=Z301,AA301,IF(O301&gt;=AB301,AC301,0))))</f>
        <v>0</v>
      </c>
      <c r="Q301" s="47">
        <v>20</v>
      </c>
      <c r="R301" s="47">
        <f t="shared" si="72"/>
        <v>0</v>
      </c>
      <c r="S301" t="s">
        <v>360</v>
      </c>
      <c r="V301" s="78">
        <v>100000</v>
      </c>
      <c r="W301" s="79">
        <f>Q301</f>
        <v>20</v>
      </c>
      <c r="X301" s="78">
        <v>50000</v>
      </c>
      <c r="Y301" s="80">
        <v>10</v>
      </c>
      <c r="Z301" s="78">
        <v>25000</v>
      </c>
      <c r="AA301" s="81">
        <v>5</v>
      </c>
      <c r="AB301" s="78">
        <v>10000</v>
      </c>
      <c r="AC301" s="80">
        <v>3</v>
      </c>
    </row>
    <row r="302" spans="2:29" ht="15" customHeight="1" x14ac:dyDescent="0.55000000000000004">
      <c r="B302" s="67"/>
      <c r="C302" s="2" t="s">
        <v>779</v>
      </c>
      <c r="D302" s="2"/>
      <c r="E302" s="3" t="s">
        <v>382</v>
      </c>
      <c r="F302" s="2"/>
      <c r="G302" s="46"/>
      <c r="H302" s="58" t="s">
        <v>378</v>
      </c>
      <c r="I302" s="2"/>
      <c r="J302" s="2"/>
      <c r="K302" s="2"/>
      <c r="N302" s="29" t="s">
        <v>383</v>
      </c>
      <c r="O302" s="82">
        <f>G302</f>
        <v>0</v>
      </c>
      <c r="P302" s="74">
        <f>IF(O302&gt;=V302,W302,IF(O302&gt;=X302,Y302,IF(O302&gt;=Z302,AA302,IF(O302&gt;=AB302,AC302,0))))</f>
        <v>0</v>
      </c>
      <c r="Q302" s="47">
        <v>20</v>
      </c>
      <c r="R302" s="47">
        <f t="shared" si="72"/>
        <v>0</v>
      </c>
      <c r="S302" t="s">
        <v>360</v>
      </c>
      <c r="V302" s="78">
        <v>500</v>
      </c>
      <c r="W302" s="79">
        <f>Q302</f>
        <v>20</v>
      </c>
      <c r="X302" s="78">
        <v>250</v>
      </c>
      <c r="Y302" s="80">
        <v>10</v>
      </c>
      <c r="Z302" s="78">
        <v>100</v>
      </c>
      <c r="AA302" s="81">
        <v>5</v>
      </c>
      <c r="AB302" s="78">
        <v>50</v>
      </c>
      <c r="AC302" s="80">
        <v>3</v>
      </c>
    </row>
    <row r="303" spans="2:29" ht="15" customHeight="1" x14ac:dyDescent="0.55000000000000004">
      <c r="B303" s="67"/>
      <c r="C303" s="2" t="s">
        <v>780</v>
      </c>
      <c r="D303" s="2"/>
      <c r="E303" s="3" t="s">
        <v>384</v>
      </c>
      <c r="F303" s="2"/>
      <c r="G303" s="46"/>
      <c r="H303" s="58" t="s">
        <v>378</v>
      </c>
      <c r="I303" s="2"/>
      <c r="J303" s="2"/>
      <c r="K303" s="2"/>
      <c r="N303" s="29" t="s">
        <v>385</v>
      </c>
      <c r="O303" s="82">
        <f>G303</f>
        <v>0</v>
      </c>
      <c r="P303" s="74">
        <f>IF(O303&gt;=V303,W303,IF(O303&gt;=X303,Y303,IF(O303&gt;=Z303,AA303,IF(O303&gt;=AB303,AC303,0))))</f>
        <v>0</v>
      </c>
      <c r="Q303" s="47">
        <v>20</v>
      </c>
      <c r="R303" s="47">
        <f t="shared" si="72"/>
        <v>0</v>
      </c>
      <c r="S303" t="s">
        <v>360</v>
      </c>
      <c r="V303" s="78">
        <v>10000</v>
      </c>
      <c r="W303" s="79">
        <f>Q303</f>
        <v>20</v>
      </c>
      <c r="X303" s="78">
        <v>5000</v>
      </c>
      <c r="Y303" s="80">
        <v>10</v>
      </c>
      <c r="Z303" s="78">
        <v>2500</v>
      </c>
      <c r="AA303" s="81">
        <v>5</v>
      </c>
      <c r="AB303" s="78">
        <v>1000</v>
      </c>
      <c r="AC303" s="80">
        <v>3</v>
      </c>
    </row>
    <row r="304" spans="2:29" ht="15" customHeight="1" x14ac:dyDescent="0.55000000000000004">
      <c r="C304" s="2" t="s">
        <v>781</v>
      </c>
      <c r="D304" s="2" t="s">
        <v>386</v>
      </c>
      <c r="E304" s="3"/>
      <c r="F304" s="2"/>
      <c r="G304" s="2"/>
      <c r="H304" s="2"/>
      <c r="I304" s="2"/>
      <c r="J304" s="2"/>
      <c r="K304" s="2"/>
      <c r="N304" s="29"/>
    </row>
    <row r="305" spans="2:29" ht="15" customHeight="1" x14ac:dyDescent="0.55000000000000004">
      <c r="B305" s="67"/>
      <c r="C305" s="2"/>
      <c r="D305" s="2"/>
      <c r="E305" s="3" t="s">
        <v>387</v>
      </c>
      <c r="F305" s="2"/>
      <c r="G305" s="46"/>
      <c r="H305" s="58" t="s">
        <v>80</v>
      </c>
      <c r="I305" s="2"/>
      <c r="J305" s="2"/>
      <c r="K305" s="2"/>
      <c r="N305" s="29" t="s">
        <v>388</v>
      </c>
      <c r="O305" s="24">
        <f>G305</f>
        <v>0</v>
      </c>
      <c r="P305" s="74">
        <f>IF(O305="有り",5,0)</f>
        <v>0</v>
      </c>
      <c r="Q305" s="47">
        <v>20</v>
      </c>
      <c r="R305" s="47">
        <f t="shared" ref="R305" si="73">P305*Q305</f>
        <v>0</v>
      </c>
      <c r="S305" t="s">
        <v>94</v>
      </c>
      <c r="V305" t="s">
        <v>389</v>
      </c>
    </row>
    <row r="306" spans="2:29" ht="15" customHeight="1" thickBot="1" x14ac:dyDescent="0.6">
      <c r="C306" s="2"/>
      <c r="D306" s="2"/>
      <c r="E306" s="3"/>
      <c r="F306" s="2"/>
      <c r="G306" s="2"/>
      <c r="H306" s="2"/>
      <c r="I306" s="2"/>
      <c r="J306" s="2"/>
      <c r="K306" s="2"/>
      <c r="L306" s="2"/>
      <c r="N306" s="29"/>
    </row>
    <row r="307" spans="2:29" ht="15" customHeight="1" thickBot="1" x14ac:dyDescent="0.6">
      <c r="C307" s="1" t="s">
        <v>390</v>
      </c>
      <c r="D307" s="2"/>
      <c r="E307" s="3"/>
      <c r="F307" s="2"/>
      <c r="G307" s="2"/>
      <c r="H307" s="2"/>
      <c r="I307" s="2"/>
      <c r="J307" s="2"/>
      <c r="K307" s="2"/>
      <c r="L307" s="2"/>
      <c r="N307" s="27" t="s">
        <v>390</v>
      </c>
      <c r="Q307" s="44">
        <f>SUM(Q308:Q352)</f>
        <v>210</v>
      </c>
      <c r="R307" s="45">
        <f>SUM(R308:R352)</f>
        <v>0</v>
      </c>
    </row>
    <row r="308" spans="2:29" ht="15" customHeight="1" x14ac:dyDescent="0.55000000000000004">
      <c r="C308" s="2" t="s">
        <v>782</v>
      </c>
      <c r="D308" s="2" t="s">
        <v>391</v>
      </c>
      <c r="E308" s="3"/>
      <c r="F308" s="2"/>
      <c r="G308" s="2"/>
      <c r="H308" s="2"/>
      <c r="I308" s="2"/>
      <c r="J308" s="2"/>
      <c r="K308" s="2"/>
      <c r="N308" s="29"/>
      <c r="V308" s="76" t="s">
        <v>5</v>
      </c>
      <c r="W308" s="76" t="s">
        <v>7</v>
      </c>
      <c r="X308" s="76" t="s">
        <v>5</v>
      </c>
      <c r="Y308" s="76" t="s">
        <v>7</v>
      </c>
      <c r="Z308" s="76" t="s">
        <v>5</v>
      </c>
      <c r="AA308" s="76" t="s">
        <v>7</v>
      </c>
      <c r="AB308" s="76" t="s">
        <v>5</v>
      </c>
      <c r="AC308" s="76" t="s">
        <v>7</v>
      </c>
    </row>
    <row r="309" spans="2:29" ht="15" customHeight="1" x14ac:dyDescent="0.55000000000000004">
      <c r="B309" s="67"/>
      <c r="C309" s="2"/>
      <c r="D309" s="2"/>
      <c r="E309" s="3" t="s">
        <v>392</v>
      </c>
      <c r="F309" s="2"/>
      <c r="G309" s="46"/>
      <c r="H309" s="58" t="s">
        <v>76</v>
      </c>
      <c r="I309" s="2"/>
      <c r="J309" s="2"/>
      <c r="K309" s="2"/>
      <c r="N309" s="29" t="s">
        <v>393</v>
      </c>
      <c r="O309" s="83">
        <f>G309</f>
        <v>0</v>
      </c>
      <c r="P309" s="74">
        <f>IF(O309&gt;=V309,W309,IF(O309&gt;=X309,Y309,IF(O309&gt;=Z309,AA309,IF(O309&gt;=AB309,AC309,0))))</f>
        <v>0</v>
      </c>
      <c r="Q309" s="47">
        <v>10</v>
      </c>
      <c r="R309" s="47">
        <f>P309</f>
        <v>0</v>
      </c>
      <c r="S309" t="s">
        <v>360</v>
      </c>
      <c r="V309" s="78">
        <v>100</v>
      </c>
      <c r="W309" s="79">
        <f>Q309</f>
        <v>10</v>
      </c>
      <c r="X309" s="78">
        <v>50</v>
      </c>
      <c r="Y309" s="80">
        <v>5</v>
      </c>
      <c r="Z309" s="78">
        <v>25</v>
      </c>
      <c r="AA309" s="80">
        <v>3</v>
      </c>
      <c r="AB309" s="78">
        <v>10</v>
      </c>
      <c r="AC309" s="80">
        <v>1</v>
      </c>
    </row>
    <row r="310" spans="2:29" ht="15" customHeight="1" x14ac:dyDescent="0.55000000000000004">
      <c r="C310" s="2" t="s">
        <v>783</v>
      </c>
      <c r="D310" s="2" t="s">
        <v>394</v>
      </c>
      <c r="E310" s="3"/>
      <c r="F310" s="2"/>
      <c r="G310" s="2"/>
      <c r="H310" s="2"/>
      <c r="I310" s="2"/>
      <c r="J310" s="2"/>
      <c r="K310" s="2"/>
      <c r="N310" s="29"/>
    </row>
    <row r="311" spans="2:29" ht="15" customHeight="1" x14ac:dyDescent="0.55000000000000004">
      <c r="B311" s="67"/>
      <c r="C311" s="2"/>
      <c r="D311" s="2"/>
      <c r="E311" s="3" t="s">
        <v>392</v>
      </c>
      <c r="F311" s="2"/>
      <c r="G311" s="46"/>
      <c r="H311" s="58" t="s">
        <v>76</v>
      </c>
      <c r="I311" s="2"/>
      <c r="J311" s="2"/>
      <c r="K311" s="2"/>
      <c r="N311" s="29" t="s">
        <v>395</v>
      </c>
      <c r="O311" s="83">
        <f>G311</f>
        <v>0</v>
      </c>
      <c r="P311" s="74">
        <f>IF(O311&gt;=V311,W311,IF(O311&gt;=X311,Y311,IF(O311&gt;=Z311,AA311,IF(O311&gt;=AB311,AC311,0))))</f>
        <v>0</v>
      </c>
      <c r="Q311" s="47">
        <v>20</v>
      </c>
      <c r="R311" s="47">
        <f>P311</f>
        <v>0</v>
      </c>
      <c r="S311" t="s">
        <v>360</v>
      </c>
      <c r="V311" s="78">
        <v>10</v>
      </c>
      <c r="W311" s="79">
        <f>Q311</f>
        <v>20</v>
      </c>
      <c r="X311" s="78">
        <v>5</v>
      </c>
      <c r="Y311" s="80">
        <v>10</v>
      </c>
      <c r="Z311" s="78">
        <v>3</v>
      </c>
      <c r="AA311" s="80">
        <v>5</v>
      </c>
      <c r="AB311" s="78">
        <v>1</v>
      </c>
      <c r="AC311" s="80">
        <v>3</v>
      </c>
    </row>
    <row r="312" spans="2:29" ht="15" customHeight="1" x14ac:dyDescent="0.55000000000000004">
      <c r="C312" s="2"/>
      <c r="D312" s="2" t="s">
        <v>396</v>
      </c>
      <c r="E312" s="3"/>
      <c r="F312" s="2"/>
      <c r="G312" s="2"/>
      <c r="H312" s="2"/>
      <c r="I312" s="2"/>
      <c r="J312" s="2"/>
      <c r="K312" s="2"/>
      <c r="N312" s="29"/>
    </row>
    <row r="313" spans="2:29" ht="15" customHeight="1" x14ac:dyDescent="0.55000000000000004">
      <c r="B313" s="50" t="s">
        <v>50</v>
      </c>
      <c r="C313" s="2" t="s">
        <v>784</v>
      </c>
      <c r="D313" s="2"/>
      <c r="E313" s="3" t="s">
        <v>397</v>
      </c>
      <c r="F313" s="2"/>
      <c r="G313" s="66"/>
      <c r="H313" s="58" t="s">
        <v>80</v>
      </c>
      <c r="I313" s="2"/>
      <c r="J313" s="2"/>
      <c r="K313" s="2"/>
      <c r="N313" s="29" t="s">
        <v>398</v>
      </c>
      <c r="O313" s="74">
        <f t="shared" ref="O313:O330" si="74">G313</f>
        <v>0</v>
      </c>
      <c r="P313" s="74">
        <f>IF(O313="有り(横浜市内)",Q313,IF(O313="有り(神奈川県内（横浜市を除く）)",ROUND(Q313/2,0),0))</f>
        <v>0</v>
      </c>
      <c r="Q313" s="47">
        <v>10</v>
      </c>
      <c r="R313" s="47">
        <f t="shared" ref="R313:R330" si="75">P313</f>
        <v>0</v>
      </c>
      <c r="S313" t="s">
        <v>399</v>
      </c>
    </row>
    <row r="314" spans="2:29" ht="15" customHeight="1" x14ac:dyDescent="0.55000000000000004">
      <c r="C314" s="2" t="s">
        <v>785</v>
      </c>
      <c r="D314" s="2"/>
      <c r="E314" s="3" t="s">
        <v>400</v>
      </c>
      <c r="F314" s="2"/>
      <c r="G314" s="120"/>
      <c r="H314" s="121"/>
      <c r="I314" s="122"/>
      <c r="J314" s="2"/>
      <c r="K314" s="2"/>
      <c r="L314" s="2"/>
      <c r="N314" s="29" t="s">
        <v>401</v>
      </c>
      <c r="O314" s="74">
        <f t="shared" si="74"/>
        <v>0</v>
      </c>
      <c r="P314" s="84">
        <f>IF(OR(O314=O$317,O314=O$320,O314=O$323,O314=O$326,O314=O$329)=TRUE,-P313,0)</f>
        <v>0</v>
      </c>
      <c r="Q314" s="47"/>
      <c r="R314" s="47">
        <f t="shared" si="75"/>
        <v>0</v>
      </c>
      <c r="S314" t="s">
        <v>402</v>
      </c>
    </row>
    <row r="315" spans="2:29" ht="15" customHeight="1" x14ac:dyDescent="0.55000000000000004">
      <c r="C315" s="2" t="s">
        <v>786</v>
      </c>
      <c r="D315" s="2"/>
      <c r="E315" s="3" t="s">
        <v>403</v>
      </c>
      <c r="F315" s="2"/>
      <c r="G315" s="120"/>
      <c r="H315" s="121"/>
      <c r="I315" s="122"/>
      <c r="J315" s="2"/>
      <c r="K315" s="2"/>
      <c r="L315" s="2"/>
      <c r="N315" s="29" t="s">
        <v>404</v>
      </c>
      <c r="O315" s="85">
        <f t="shared" si="74"/>
        <v>0</v>
      </c>
      <c r="P315" s="46"/>
      <c r="Q315" s="53"/>
      <c r="R315" s="47">
        <f t="shared" si="75"/>
        <v>0</v>
      </c>
      <c r="S315" t="s">
        <v>405</v>
      </c>
    </row>
    <row r="316" spans="2:29" ht="15" customHeight="1" x14ac:dyDescent="0.55000000000000004">
      <c r="B316" s="50" t="s">
        <v>50</v>
      </c>
      <c r="C316" s="2" t="s">
        <v>407</v>
      </c>
      <c r="D316" s="2"/>
      <c r="E316" s="3" t="s">
        <v>406</v>
      </c>
      <c r="F316" s="2"/>
      <c r="G316" s="66"/>
      <c r="H316" s="58" t="s">
        <v>80</v>
      </c>
      <c r="I316" s="2"/>
      <c r="J316" s="2"/>
      <c r="K316" s="2"/>
      <c r="N316" s="29" t="s">
        <v>407</v>
      </c>
      <c r="O316" s="74">
        <f t="shared" si="74"/>
        <v>0</v>
      </c>
      <c r="P316" s="86">
        <f>IF(O316="有り(横浜市内)",Q316,IF(O316="有り(神奈川県内（横浜市を除く）)",ROUND(Q316/2,0),0))</f>
        <v>0</v>
      </c>
      <c r="Q316" s="47">
        <v>20</v>
      </c>
      <c r="R316" s="47">
        <f t="shared" si="75"/>
        <v>0</v>
      </c>
      <c r="S316" t="s">
        <v>408</v>
      </c>
    </row>
    <row r="317" spans="2:29" ht="15" customHeight="1" x14ac:dyDescent="0.55000000000000004">
      <c r="C317" s="2" t="s">
        <v>409</v>
      </c>
      <c r="D317" s="2"/>
      <c r="E317" s="3" t="s">
        <v>400</v>
      </c>
      <c r="F317" s="2"/>
      <c r="G317" s="120"/>
      <c r="H317" s="121"/>
      <c r="I317" s="122"/>
      <c r="J317" s="2"/>
      <c r="K317" s="2"/>
      <c r="L317" s="2"/>
      <c r="N317" s="29" t="s">
        <v>409</v>
      </c>
      <c r="O317" s="74">
        <f t="shared" si="74"/>
        <v>0</v>
      </c>
      <c r="P317" s="84">
        <f>IF(OR(O317=O$314,O317=O$320,O317=O$323,O317=O$326,O317=O$329)=TRUE,-P316,0)</f>
        <v>0</v>
      </c>
      <c r="Q317" s="47"/>
      <c r="R317" s="47">
        <f t="shared" si="75"/>
        <v>0</v>
      </c>
      <c r="S317" t="s">
        <v>402</v>
      </c>
    </row>
    <row r="318" spans="2:29" ht="15" customHeight="1" x14ac:dyDescent="0.55000000000000004">
      <c r="C318" s="2" t="s">
        <v>410</v>
      </c>
      <c r="D318" s="2"/>
      <c r="E318" s="3" t="s">
        <v>403</v>
      </c>
      <c r="F318" s="2"/>
      <c r="G318" s="120"/>
      <c r="H318" s="121"/>
      <c r="I318" s="122"/>
      <c r="J318" s="2"/>
      <c r="K318" s="2"/>
      <c r="L318" s="2"/>
      <c r="N318" s="29" t="s">
        <v>410</v>
      </c>
      <c r="O318" s="74">
        <f t="shared" si="74"/>
        <v>0</v>
      </c>
      <c r="P318" s="46"/>
      <c r="Q318" s="47"/>
      <c r="R318" s="47">
        <f t="shared" si="75"/>
        <v>0</v>
      </c>
      <c r="S318" t="s">
        <v>405</v>
      </c>
    </row>
    <row r="319" spans="2:29" ht="15" customHeight="1" x14ac:dyDescent="0.55000000000000004">
      <c r="B319" s="50" t="s">
        <v>50</v>
      </c>
      <c r="C319" s="2" t="s">
        <v>412</v>
      </c>
      <c r="D319" s="2"/>
      <c r="E319" s="3" t="s">
        <v>411</v>
      </c>
      <c r="F319" s="2"/>
      <c r="G319" s="66"/>
      <c r="H319" s="58" t="s">
        <v>80</v>
      </c>
      <c r="I319" s="2"/>
      <c r="J319" s="2"/>
      <c r="K319" s="2"/>
      <c r="N319" s="29" t="s">
        <v>412</v>
      </c>
      <c r="O319" s="74">
        <f t="shared" si="74"/>
        <v>0</v>
      </c>
      <c r="P319" s="74">
        <f>IF(O319="有り(横浜市内)",Q319,IF(O319="有り(神奈川県内（横浜市を除く）)",ROUND(Q319/2,0),0))</f>
        <v>0</v>
      </c>
      <c r="Q319" s="47">
        <v>10</v>
      </c>
      <c r="R319" s="47">
        <f t="shared" si="75"/>
        <v>0</v>
      </c>
      <c r="S319" t="s">
        <v>399</v>
      </c>
    </row>
    <row r="320" spans="2:29" ht="15" customHeight="1" x14ac:dyDescent="0.55000000000000004">
      <c r="C320" s="2" t="s">
        <v>413</v>
      </c>
      <c r="D320" s="2"/>
      <c r="E320" s="3" t="s">
        <v>400</v>
      </c>
      <c r="F320" s="2"/>
      <c r="G320" s="120"/>
      <c r="H320" s="121"/>
      <c r="I320" s="122"/>
      <c r="J320" s="2"/>
      <c r="K320" s="2"/>
      <c r="L320" s="2"/>
      <c r="N320" s="29" t="s">
        <v>413</v>
      </c>
      <c r="O320" s="74">
        <f t="shared" si="74"/>
        <v>0</v>
      </c>
      <c r="P320" s="74">
        <f>IF(OR(O320=O$317,O320=O314,O320=O$323,O320=O$326,O320=O$329)=TRUE,-P319,0)</f>
        <v>0</v>
      </c>
      <c r="Q320" s="47"/>
      <c r="R320" s="47">
        <f t="shared" si="75"/>
        <v>0</v>
      </c>
      <c r="S320" t="s">
        <v>402</v>
      </c>
    </row>
    <row r="321" spans="2:29" ht="15" customHeight="1" x14ac:dyDescent="0.55000000000000004">
      <c r="C321" s="2" t="s">
        <v>414</v>
      </c>
      <c r="D321" s="2"/>
      <c r="E321" s="3" t="s">
        <v>403</v>
      </c>
      <c r="F321" s="2"/>
      <c r="G321" s="120"/>
      <c r="H321" s="121"/>
      <c r="I321" s="122"/>
      <c r="J321" s="2"/>
      <c r="K321" s="2"/>
      <c r="L321" s="2"/>
      <c r="N321" s="29" t="s">
        <v>414</v>
      </c>
      <c r="O321" s="74">
        <f t="shared" si="74"/>
        <v>0</v>
      </c>
      <c r="P321" s="46"/>
      <c r="Q321" s="47"/>
      <c r="R321" s="47">
        <f t="shared" si="75"/>
        <v>0</v>
      </c>
      <c r="S321" t="s">
        <v>405</v>
      </c>
    </row>
    <row r="322" spans="2:29" ht="15" customHeight="1" x14ac:dyDescent="0.55000000000000004">
      <c r="B322" s="50" t="s">
        <v>50</v>
      </c>
      <c r="C322" s="2" t="s">
        <v>416</v>
      </c>
      <c r="D322" s="2"/>
      <c r="E322" s="3" t="s">
        <v>415</v>
      </c>
      <c r="F322" s="2"/>
      <c r="G322" s="66"/>
      <c r="H322" s="58" t="s">
        <v>80</v>
      </c>
      <c r="I322" s="2"/>
      <c r="J322" s="2"/>
      <c r="K322" s="2"/>
      <c r="N322" s="29" t="s">
        <v>416</v>
      </c>
      <c r="O322" s="74">
        <f t="shared" si="74"/>
        <v>0</v>
      </c>
      <c r="P322" s="74">
        <f>IF(O322="有り(横浜市内)",Q322,IF(O322="有り(神奈川県内（横浜市を除く）)",ROUND(Q322/2,0),0))</f>
        <v>0</v>
      </c>
      <c r="Q322" s="47">
        <v>10</v>
      </c>
      <c r="R322" s="47">
        <f t="shared" si="75"/>
        <v>0</v>
      </c>
      <c r="S322" t="s">
        <v>399</v>
      </c>
    </row>
    <row r="323" spans="2:29" ht="15" customHeight="1" x14ac:dyDescent="0.55000000000000004">
      <c r="C323" s="2" t="s">
        <v>417</v>
      </c>
      <c r="D323" s="2"/>
      <c r="E323" s="3" t="s">
        <v>400</v>
      </c>
      <c r="F323" s="2"/>
      <c r="G323" s="120"/>
      <c r="H323" s="121"/>
      <c r="I323" s="122"/>
      <c r="J323" s="2"/>
      <c r="K323" s="2"/>
      <c r="L323" s="2"/>
      <c r="N323" s="29" t="s">
        <v>417</v>
      </c>
      <c r="O323" s="74">
        <f t="shared" si="74"/>
        <v>0</v>
      </c>
      <c r="P323" s="74">
        <f>IF(OR(O323=O$317,O323=O$320,O323=O$314,O323=O$326,O323=O$329)=TRUE,-P322,0)</f>
        <v>0</v>
      </c>
      <c r="Q323" s="47"/>
      <c r="R323" s="47">
        <f t="shared" si="75"/>
        <v>0</v>
      </c>
      <c r="S323" t="s">
        <v>402</v>
      </c>
    </row>
    <row r="324" spans="2:29" ht="15" customHeight="1" x14ac:dyDescent="0.55000000000000004">
      <c r="C324" s="2" t="s">
        <v>418</v>
      </c>
      <c r="D324" s="2"/>
      <c r="E324" s="3" t="s">
        <v>403</v>
      </c>
      <c r="F324" s="2"/>
      <c r="G324" s="120"/>
      <c r="H324" s="121"/>
      <c r="I324" s="122"/>
      <c r="J324" s="2"/>
      <c r="K324" s="2"/>
      <c r="L324" s="2"/>
      <c r="N324" s="29" t="s">
        <v>418</v>
      </c>
      <c r="O324" s="74">
        <f t="shared" si="74"/>
        <v>0</v>
      </c>
      <c r="P324" s="46"/>
      <c r="Q324" s="47"/>
      <c r="R324" s="47">
        <f t="shared" si="75"/>
        <v>0</v>
      </c>
      <c r="S324" t="s">
        <v>405</v>
      </c>
    </row>
    <row r="325" spans="2:29" ht="15" customHeight="1" x14ac:dyDescent="0.55000000000000004">
      <c r="B325" s="67"/>
      <c r="C325" s="2" t="s">
        <v>420</v>
      </c>
      <c r="D325" s="2"/>
      <c r="E325" s="3" t="s">
        <v>419</v>
      </c>
      <c r="F325" s="2"/>
      <c r="G325" s="66"/>
      <c r="H325" s="58" t="s">
        <v>80</v>
      </c>
      <c r="I325" s="2"/>
      <c r="J325" s="2"/>
      <c r="K325" s="2"/>
      <c r="N325" s="29" t="s">
        <v>420</v>
      </c>
      <c r="O325" s="74">
        <f t="shared" si="74"/>
        <v>0</v>
      </c>
      <c r="P325" s="74">
        <f>IF(O325="有り(横浜市内)",Q325,IF(O325="有り(神奈川県内（横浜市を除く）)",ROUND(Q325/2,0),0))</f>
        <v>0</v>
      </c>
      <c r="Q325" s="47">
        <v>10</v>
      </c>
      <c r="R325" s="47">
        <f t="shared" si="75"/>
        <v>0</v>
      </c>
      <c r="S325" t="s">
        <v>399</v>
      </c>
    </row>
    <row r="326" spans="2:29" ht="15" customHeight="1" x14ac:dyDescent="0.55000000000000004">
      <c r="C326" s="2" t="s">
        <v>421</v>
      </c>
      <c r="D326" s="2"/>
      <c r="E326" s="3" t="s">
        <v>400</v>
      </c>
      <c r="F326" s="2"/>
      <c r="G326" s="120"/>
      <c r="H326" s="121"/>
      <c r="I326" s="122"/>
      <c r="J326" s="2"/>
      <c r="K326" s="2"/>
      <c r="L326" s="2"/>
      <c r="N326" s="29" t="s">
        <v>421</v>
      </c>
      <c r="O326" s="74">
        <f t="shared" si="74"/>
        <v>0</v>
      </c>
      <c r="P326" s="74">
        <f>IF(OR(O326=O$317,O326=O$320,O326=O$323,O326=O$314,O326=O$329)=TRUE,-P325,0)</f>
        <v>0</v>
      </c>
      <c r="Q326" s="47"/>
      <c r="R326" s="47">
        <f t="shared" si="75"/>
        <v>0</v>
      </c>
      <c r="S326" t="s">
        <v>402</v>
      </c>
    </row>
    <row r="327" spans="2:29" ht="15" customHeight="1" x14ac:dyDescent="0.55000000000000004">
      <c r="C327" s="2" t="s">
        <v>422</v>
      </c>
      <c r="D327" s="2"/>
      <c r="E327" s="3" t="s">
        <v>403</v>
      </c>
      <c r="F327" s="2"/>
      <c r="G327" s="120"/>
      <c r="H327" s="121"/>
      <c r="I327" s="122"/>
      <c r="J327" s="2"/>
      <c r="K327" s="2"/>
      <c r="L327" s="2"/>
      <c r="N327" s="29" t="s">
        <v>422</v>
      </c>
      <c r="O327" s="74">
        <f t="shared" si="74"/>
        <v>0</v>
      </c>
      <c r="P327" s="46"/>
      <c r="Q327" s="47"/>
      <c r="R327" s="47">
        <f t="shared" si="75"/>
        <v>0</v>
      </c>
      <c r="S327" t="s">
        <v>405</v>
      </c>
    </row>
    <row r="328" spans="2:29" ht="15" customHeight="1" x14ac:dyDescent="0.55000000000000004">
      <c r="B328" s="67"/>
      <c r="C328" s="2" t="s">
        <v>672</v>
      </c>
      <c r="D328" s="2"/>
      <c r="E328" s="3" t="s">
        <v>423</v>
      </c>
      <c r="F328" s="2"/>
      <c r="G328" s="66"/>
      <c r="H328" s="58" t="s">
        <v>80</v>
      </c>
      <c r="I328" s="2"/>
      <c r="J328" s="2"/>
      <c r="K328" s="2"/>
      <c r="N328" s="29" t="s">
        <v>424</v>
      </c>
      <c r="O328" s="74">
        <f t="shared" si="74"/>
        <v>0</v>
      </c>
      <c r="P328" s="74">
        <f>IF(O328="有り(横浜市内)",Q328,IF(O328="有り(神奈川県内（横浜市を除く）)",ROUND(Q328/2,0),0))</f>
        <v>0</v>
      </c>
      <c r="Q328" s="47">
        <v>10</v>
      </c>
      <c r="R328" s="47">
        <f t="shared" si="75"/>
        <v>0</v>
      </c>
      <c r="S328" t="s">
        <v>399</v>
      </c>
    </row>
    <row r="329" spans="2:29" ht="15" customHeight="1" x14ac:dyDescent="0.55000000000000004">
      <c r="C329" s="2" t="s">
        <v>673</v>
      </c>
      <c r="D329" s="2"/>
      <c r="E329" s="3" t="s">
        <v>400</v>
      </c>
      <c r="F329" s="2"/>
      <c r="G329" s="120"/>
      <c r="H329" s="121"/>
      <c r="I329" s="122"/>
      <c r="J329" s="2"/>
      <c r="K329" s="2"/>
      <c r="L329" s="2"/>
      <c r="N329" s="29" t="s">
        <v>425</v>
      </c>
      <c r="O329" s="74">
        <f t="shared" si="74"/>
        <v>0</v>
      </c>
      <c r="P329" s="74">
        <f>IF(OR(O329=O$317,O329=O$320,O329=O$323,O329=O$326,O329=O$314)=TRUE,-P328,0)</f>
        <v>0</v>
      </c>
      <c r="Q329" s="47"/>
      <c r="R329" s="47">
        <f t="shared" si="75"/>
        <v>0</v>
      </c>
      <c r="S329" t="s">
        <v>402</v>
      </c>
    </row>
    <row r="330" spans="2:29" ht="15" customHeight="1" x14ac:dyDescent="0.55000000000000004">
      <c r="C330" s="2" t="s">
        <v>674</v>
      </c>
      <c r="D330" s="2"/>
      <c r="E330" s="3" t="s">
        <v>403</v>
      </c>
      <c r="F330" s="2"/>
      <c r="G330" s="120"/>
      <c r="H330" s="121"/>
      <c r="I330" s="122"/>
      <c r="J330" s="2"/>
      <c r="K330" s="2"/>
      <c r="L330" s="2"/>
      <c r="N330" s="29" t="s">
        <v>426</v>
      </c>
      <c r="O330" s="24">
        <f t="shared" si="74"/>
        <v>0</v>
      </c>
      <c r="P330" s="87"/>
      <c r="Q330" s="47"/>
      <c r="R330" s="47">
        <f t="shared" si="75"/>
        <v>0</v>
      </c>
      <c r="S330" t="s">
        <v>405</v>
      </c>
    </row>
    <row r="331" spans="2:29" ht="15" customHeight="1" x14ac:dyDescent="0.55000000000000004">
      <c r="C331" s="2"/>
      <c r="D331" s="2" t="s">
        <v>427</v>
      </c>
      <c r="E331" s="3"/>
      <c r="F331" s="2"/>
      <c r="G331" s="2" t="s">
        <v>428</v>
      </c>
      <c r="H331" s="2"/>
      <c r="I331" s="2"/>
      <c r="J331" s="2"/>
      <c r="K331" s="2"/>
      <c r="N331" s="29"/>
      <c r="V331" s="76" t="s">
        <v>5</v>
      </c>
      <c r="W331" s="76" t="s">
        <v>7</v>
      </c>
      <c r="X331" s="76" t="s">
        <v>5</v>
      </c>
      <c r="Y331" s="76" t="s">
        <v>7</v>
      </c>
      <c r="Z331" s="76" t="s">
        <v>5</v>
      </c>
      <c r="AA331" s="76" t="s">
        <v>7</v>
      </c>
      <c r="AB331" s="76" t="s">
        <v>5</v>
      </c>
      <c r="AC331" s="76" t="s">
        <v>7</v>
      </c>
    </row>
    <row r="332" spans="2:29" ht="15" customHeight="1" x14ac:dyDescent="0.55000000000000004">
      <c r="B332" s="67"/>
      <c r="C332" s="2" t="s">
        <v>675</v>
      </c>
      <c r="D332" s="2"/>
      <c r="E332" s="3" t="s">
        <v>429</v>
      </c>
      <c r="F332" s="2"/>
      <c r="G332" s="46"/>
      <c r="H332" s="58" t="s">
        <v>71</v>
      </c>
      <c r="I332" s="2"/>
      <c r="J332" s="2"/>
      <c r="K332" s="2"/>
      <c r="M332" s="10" t="s">
        <v>71</v>
      </c>
      <c r="N332" s="2" t="s">
        <v>430</v>
      </c>
      <c r="O332" s="59">
        <f>G332</f>
        <v>0</v>
      </c>
      <c r="P332" s="24">
        <f>IF(O332&gt;=V332,W332,IF(O332&gt;=X332,Y332,IF(O332&gt;=Z332,AA332,IF(O332&gt;=AB332,AC332,0))))</f>
        <v>0</v>
      </c>
      <c r="Q332" s="47">
        <v>5</v>
      </c>
      <c r="R332" s="47">
        <f>P332</f>
        <v>0</v>
      </c>
      <c r="S332" t="s">
        <v>431</v>
      </c>
      <c r="V332" s="78">
        <v>30000</v>
      </c>
      <c r="W332" s="79">
        <f>Q332</f>
        <v>5</v>
      </c>
      <c r="X332" s="78">
        <v>10000</v>
      </c>
      <c r="Y332" s="80">
        <v>3</v>
      </c>
      <c r="Z332" s="78">
        <v>5000</v>
      </c>
      <c r="AA332" s="80">
        <v>1</v>
      </c>
      <c r="AB332" s="78">
        <v>2500</v>
      </c>
      <c r="AC332" s="80">
        <v>1</v>
      </c>
    </row>
    <row r="333" spans="2:29" ht="15" customHeight="1" x14ac:dyDescent="0.55000000000000004">
      <c r="B333" s="67"/>
      <c r="C333" s="2" t="s">
        <v>676</v>
      </c>
      <c r="D333" s="2"/>
      <c r="E333" s="3" t="s">
        <v>432</v>
      </c>
      <c r="F333" s="2"/>
      <c r="G333" s="46"/>
      <c r="H333" s="58" t="s">
        <v>71</v>
      </c>
      <c r="I333" s="2"/>
      <c r="J333" s="2"/>
      <c r="K333" s="2"/>
      <c r="M333" s="10" t="s">
        <v>71</v>
      </c>
      <c r="N333" s="2" t="s">
        <v>433</v>
      </c>
      <c r="O333" s="59">
        <f>G333</f>
        <v>0</v>
      </c>
      <c r="P333" s="24">
        <f>IF(O333&gt;=V333,W333,IF(O333&gt;=X333,Y333,IF(O333&gt;=Z333,AA333,IF(O333&gt;=AB333,AC333,0))))</f>
        <v>0</v>
      </c>
      <c r="Q333" s="47">
        <v>10</v>
      </c>
      <c r="R333" s="47">
        <f>P333</f>
        <v>0</v>
      </c>
      <c r="S333" t="s">
        <v>431</v>
      </c>
      <c r="V333" s="78">
        <v>3000</v>
      </c>
      <c r="W333" s="79">
        <f>Q333</f>
        <v>10</v>
      </c>
      <c r="X333" s="78">
        <v>1000</v>
      </c>
      <c r="Y333" s="80">
        <v>5</v>
      </c>
      <c r="Z333" s="78">
        <v>500</v>
      </c>
      <c r="AA333" s="80">
        <v>3</v>
      </c>
      <c r="AB333" s="78">
        <v>250</v>
      </c>
      <c r="AC333" s="80">
        <v>1</v>
      </c>
    </row>
    <row r="334" spans="2:29" ht="15" customHeight="1" x14ac:dyDescent="0.55000000000000004">
      <c r="C334" s="2"/>
      <c r="D334" s="2" t="s">
        <v>434</v>
      </c>
      <c r="E334" s="3"/>
      <c r="F334" s="2"/>
      <c r="G334" s="2"/>
      <c r="H334" s="2"/>
      <c r="I334" s="2"/>
      <c r="J334" s="2"/>
      <c r="K334" s="2"/>
      <c r="L334" s="2"/>
      <c r="N334" s="2"/>
    </row>
    <row r="335" spans="2:29" ht="15" customHeight="1" x14ac:dyDescent="0.55000000000000004">
      <c r="B335" s="67"/>
      <c r="C335" s="2" t="s">
        <v>677</v>
      </c>
      <c r="D335" s="2"/>
      <c r="E335" s="3" t="s">
        <v>435</v>
      </c>
      <c r="F335" s="2"/>
      <c r="G335" s="46"/>
      <c r="H335" s="58" t="s">
        <v>71</v>
      </c>
      <c r="I335" s="2"/>
      <c r="J335" s="2"/>
      <c r="K335" s="2"/>
      <c r="M335" s="10" t="s">
        <v>71</v>
      </c>
      <c r="N335" s="2" t="s">
        <v>436</v>
      </c>
      <c r="O335" s="59">
        <f>G335</f>
        <v>0</v>
      </c>
      <c r="P335" s="24">
        <f>IF(O335&gt;=V335,W335,IF(O335&gt;=X335,Y335,IF(O335&gt;=Z335,AA335,IF(O335&gt;=AB335,AC335,0))))</f>
        <v>0</v>
      </c>
      <c r="Q335" s="47">
        <v>5</v>
      </c>
      <c r="R335" s="47">
        <f>P335</f>
        <v>0</v>
      </c>
      <c r="S335" t="s">
        <v>431</v>
      </c>
      <c r="V335" s="78">
        <v>400</v>
      </c>
      <c r="W335" s="79">
        <f>Q335</f>
        <v>5</v>
      </c>
      <c r="X335" s="78">
        <v>200</v>
      </c>
      <c r="Y335" s="80">
        <v>3</v>
      </c>
      <c r="Z335" s="78">
        <v>100</v>
      </c>
      <c r="AA335" s="80">
        <v>1</v>
      </c>
      <c r="AB335" s="78">
        <v>50</v>
      </c>
      <c r="AC335" s="80">
        <v>1</v>
      </c>
    </row>
    <row r="336" spans="2:29" ht="15" customHeight="1" x14ac:dyDescent="0.55000000000000004">
      <c r="B336" s="67"/>
      <c r="C336" s="2" t="s">
        <v>787</v>
      </c>
      <c r="D336" s="2"/>
      <c r="E336" s="3" t="s">
        <v>437</v>
      </c>
      <c r="F336" s="2"/>
      <c r="G336" s="46"/>
      <c r="H336" s="58" t="s">
        <v>71</v>
      </c>
      <c r="I336" s="2"/>
      <c r="J336" s="2"/>
      <c r="K336" s="2"/>
      <c r="M336" s="10" t="s">
        <v>71</v>
      </c>
      <c r="N336" s="2" t="s">
        <v>438</v>
      </c>
      <c r="O336" s="59">
        <f>G336</f>
        <v>0</v>
      </c>
      <c r="P336" s="24">
        <f>IF(O336&gt;=V336,W336,IF(O336&gt;=X336,Y336,IF(O336&gt;=Z336,AA336,IF(O336&gt;=AB336,AC336,0))))</f>
        <v>0</v>
      </c>
      <c r="Q336" s="47">
        <v>10</v>
      </c>
      <c r="R336" s="47">
        <f>P336</f>
        <v>0</v>
      </c>
      <c r="S336" t="s">
        <v>431</v>
      </c>
      <c r="V336" s="78">
        <v>50</v>
      </c>
      <c r="W336" s="79">
        <f>Q336</f>
        <v>10</v>
      </c>
      <c r="X336" s="78">
        <v>30</v>
      </c>
      <c r="Y336" s="80">
        <v>5</v>
      </c>
      <c r="Z336" s="78">
        <v>20</v>
      </c>
      <c r="AA336" s="80">
        <v>3</v>
      </c>
      <c r="AB336" s="78">
        <v>10</v>
      </c>
      <c r="AC336" s="80">
        <v>1</v>
      </c>
    </row>
    <row r="337" spans="2:29" ht="15" customHeight="1" x14ac:dyDescent="0.55000000000000004">
      <c r="C337" s="2"/>
      <c r="D337" s="2" t="s">
        <v>439</v>
      </c>
      <c r="E337" s="3"/>
      <c r="F337" s="2"/>
      <c r="G337" s="2"/>
      <c r="H337" s="2"/>
      <c r="I337" s="2"/>
      <c r="J337" s="2"/>
      <c r="K337" s="2"/>
      <c r="L337" s="2"/>
      <c r="N337" s="2"/>
    </row>
    <row r="338" spans="2:29" ht="15" customHeight="1" x14ac:dyDescent="0.55000000000000004">
      <c r="B338" s="67"/>
      <c r="C338" s="2" t="s">
        <v>788</v>
      </c>
      <c r="D338" s="2"/>
      <c r="E338" s="3" t="s">
        <v>435</v>
      </c>
      <c r="F338" s="2"/>
      <c r="G338" s="46"/>
      <c r="H338" s="58" t="s">
        <v>71</v>
      </c>
      <c r="I338" s="2"/>
      <c r="J338" s="2"/>
      <c r="K338" s="2"/>
      <c r="M338" s="10" t="s">
        <v>71</v>
      </c>
      <c r="N338" s="2" t="s">
        <v>440</v>
      </c>
      <c r="O338" s="59">
        <f>G338</f>
        <v>0</v>
      </c>
      <c r="P338" s="24">
        <f>IF(O338&gt;=V338,W338,IF(O338&gt;=X338,Y338,IF(O338&gt;=Z338,AA338,IF(O338&gt;=AB338,AC338,0))))</f>
        <v>0</v>
      </c>
      <c r="Q338" s="47">
        <v>5</v>
      </c>
      <c r="R338" s="47">
        <f>P338</f>
        <v>0</v>
      </c>
      <c r="S338" t="s">
        <v>431</v>
      </c>
      <c r="V338" s="78">
        <v>400</v>
      </c>
      <c r="W338" s="79">
        <f>Q338</f>
        <v>5</v>
      </c>
      <c r="X338" s="78">
        <v>200</v>
      </c>
      <c r="Y338" s="80">
        <v>3</v>
      </c>
      <c r="Z338" s="78">
        <v>100</v>
      </c>
      <c r="AA338" s="80">
        <v>1</v>
      </c>
      <c r="AB338" s="78">
        <v>50</v>
      </c>
      <c r="AC338" s="80">
        <v>1</v>
      </c>
    </row>
    <row r="339" spans="2:29" ht="15" customHeight="1" x14ac:dyDescent="0.55000000000000004">
      <c r="B339" s="67"/>
      <c r="C339" s="2" t="s">
        <v>789</v>
      </c>
      <c r="D339" s="2"/>
      <c r="E339" s="3" t="s">
        <v>432</v>
      </c>
      <c r="F339" s="2"/>
      <c r="G339" s="46"/>
      <c r="H339" s="58" t="s">
        <v>71</v>
      </c>
      <c r="I339" s="2"/>
      <c r="J339" s="2"/>
      <c r="K339" s="2"/>
      <c r="M339" s="10" t="s">
        <v>71</v>
      </c>
      <c r="N339" s="2" t="s">
        <v>441</v>
      </c>
      <c r="O339" s="59">
        <f>G339</f>
        <v>0</v>
      </c>
      <c r="P339" s="24">
        <f>IF(O339&gt;=V339,W339,IF(O339&gt;=X339,Y339,IF(O339&gt;=Z339,AA339,IF(O339&gt;=AB339,AC339,0))))</f>
        <v>0</v>
      </c>
      <c r="Q339" s="47">
        <v>10</v>
      </c>
      <c r="R339" s="47">
        <f>P339</f>
        <v>0</v>
      </c>
      <c r="S339" t="s">
        <v>431</v>
      </c>
      <c r="V339" s="78">
        <v>50</v>
      </c>
      <c r="W339" s="79">
        <f>Q339</f>
        <v>10</v>
      </c>
      <c r="X339" s="78">
        <v>30</v>
      </c>
      <c r="Y339" s="80">
        <v>5</v>
      </c>
      <c r="Z339" s="78">
        <v>20</v>
      </c>
      <c r="AA339" s="80">
        <v>3</v>
      </c>
      <c r="AB339" s="78">
        <v>10</v>
      </c>
      <c r="AC339" s="80">
        <v>1</v>
      </c>
    </row>
    <row r="340" spans="2:29" ht="15" customHeight="1" x14ac:dyDescent="0.55000000000000004">
      <c r="C340" s="2"/>
      <c r="D340" s="2" t="s">
        <v>442</v>
      </c>
      <c r="E340" s="3"/>
      <c r="F340" s="2"/>
      <c r="G340" s="2"/>
      <c r="H340" s="2"/>
      <c r="I340" s="2"/>
      <c r="J340" s="2"/>
      <c r="K340" s="2"/>
      <c r="L340" s="2"/>
      <c r="N340" s="2"/>
    </row>
    <row r="341" spans="2:29" ht="15" customHeight="1" x14ac:dyDescent="0.55000000000000004">
      <c r="B341" s="67"/>
      <c r="C341" s="2" t="s">
        <v>790</v>
      </c>
      <c r="D341" s="2"/>
      <c r="E341" s="3" t="s">
        <v>435</v>
      </c>
      <c r="F341" s="2"/>
      <c r="G341" s="46"/>
      <c r="H341" s="58" t="s">
        <v>71</v>
      </c>
      <c r="I341" s="2"/>
      <c r="J341" s="2"/>
      <c r="K341" s="2"/>
      <c r="M341" s="10" t="s">
        <v>71</v>
      </c>
      <c r="N341" s="2" t="s">
        <v>443</v>
      </c>
      <c r="O341" s="59">
        <f>G341</f>
        <v>0</v>
      </c>
      <c r="P341" s="24">
        <f>IF(O341&gt;=V341,W341,IF(O341&gt;=X341,Y341,IF(O341&gt;=Z341,AA341,IF(O341&gt;=AB341,AC341,0))))</f>
        <v>0</v>
      </c>
      <c r="Q341" s="47">
        <v>5</v>
      </c>
      <c r="R341" s="47">
        <f>P341</f>
        <v>0</v>
      </c>
      <c r="S341" t="s">
        <v>431</v>
      </c>
      <c r="V341" s="78">
        <v>2000</v>
      </c>
      <c r="W341" s="79">
        <f>Q341</f>
        <v>5</v>
      </c>
      <c r="X341" s="78">
        <v>1000</v>
      </c>
      <c r="Y341" s="80">
        <v>3</v>
      </c>
      <c r="Z341" s="78">
        <v>500</v>
      </c>
      <c r="AA341" s="80">
        <v>1</v>
      </c>
      <c r="AB341" s="78">
        <v>100</v>
      </c>
      <c r="AC341" s="80">
        <v>1</v>
      </c>
    </row>
    <row r="342" spans="2:29" ht="15" customHeight="1" x14ac:dyDescent="0.55000000000000004">
      <c r="B342" s="67"/>
      <c r="C342" s="2" t="s">
        <v>791</v>
      </c>
      <c r="D342" s="2"/>
      <c r="E342" s="3" t="s">
        <v>432</v>
      </c>
      <c r="F342" s="2"/>
      <c r="G342" s="46"/>
      <c r="H342" s="58" t="s">
        <v>71</v>
      </c>
      <c r="I342" s="2"/>
      <c r="J342" s="2"/>
      <c r="K342" s="2"/>
      <c r="M342" s="10" t="s">
        <v>71</v>
      </c>
      <c r="N342" s="2" t="s">
        <v>444</v>
      </c>
      <c r="O342" s="59">
        <f>G342</f>
        <v>0</v>
      </c>
      <c r="P342" s="24">
        <f>IF(O342&gt;=V342,W342,IF(O342&gt;=X342,Y342,IF(O342&gt;=Z342,AA342,IF(O342&gt;=AB342,AC342,0))))</f>
        <v>0</v>
      </c>
      <c r="Q342" s="47">
        <v>10</v>
      </c>
      <c r="R342" s="47">
        <f>P342</f>
        <v>0</v>
      </c>
      <c r="S342" t="s">
        <v>431</v>
      </c>
      <c r="V342" s="78">
        <v>50</v>
      </c>
      <c r="W342" s="79">
        <f>Q342</f>
        <v>10</v>
      </c>
      <c r="X342" s="78">
        <v>30</v>
      </c>
      <c r="Y342" s="80">
        <v>5</v>
      </c>
      <c r="Z342" s="78">
        <v>20</v>
      </c>
      <c r="AA342" s="80">
        <v>3</v>
      </c>
      <c r="AB342" s="78">
        <v>10</v>
      </c>
      <c r="AC342" s="80">
        <v>1</v>
      </c>
    </row>
    <row r="343" spans="2:29" ht="15" customHeight="1" x14ac:dyDescent="0.55000000000000004">
      <c r="C343" s="2"/>
      <c r="D343" s="2" t="s">
        <v>445</v>
      </c>
      <c r="E343" s="3"/>
      <c r="F343" s="2"/>
      <c r="G343" s="2"/>
      <c r="H343" s="2"/>
      <c r="I343" s="2"/>
      <c r="J343" s="2"/>
      <c r="K343" s="2"/>
      <c r="L343" s="2"/>
      <c r="N343" s="2"/>
    </row>
    <row r="344" spans="2:29" ht="15" customHeight="1" x14ac:dyDescent="0.55000000000000004">
      <c r="B344" s="67"/>
      <c r="C344" s="2" t="s">
        <v>792</v>
      </c>
      <c r="D344" s="2"/>
      <c r="E344" s="3" t="s">
        <v>435</v>
      </c>
      <c r="F344" s="2"/>
      <c r="G344" s="46"/>
      <c r="H344" s="58" t="s">
        <v>71</v>
      </c>
      <c r="I344" s="2"/>
      <c r="J344" s="2"/>
      <c r="K344" s="2"/>
      <c r="M344" s="10" t="s">
        <v>71</v>
      </c>
      <c r="N344" s="2" t="s">
        <v>446</v>
      </c>
      <c r="O344" s="59">
        <f>G344</f>
        <v>0</v>
      </c>
      <c r="P344" s="24">
        <f>IF(O344&gt;=V344,W344,IF(O344&gt;=X344,Y344,IF(O344&gt;=Z344,AA344,IF(O344&gt;=AB344,AC344,0))))</f>
        <v>0</v>
      </c>
      <c r="Q344" s="47">
        <v>5</v>
      </c>
      <c r="R344" s="47">
        <f>P344</f>
        <v>0</v>
      </c>
      <c r="S344" t="s">
        <v>431</v>
      </c>
      <c r="V344" s="78">
        <v>1000</v>
      </c>
      <c r="W344" s="79">
        <f>Q344</f>
        <v>5</v>
      </c>
      <c r="X344" s="78">
        <v>500</v>
      </c>
      <c r="Y344" s="80">
        <v>3</v>
      </c>
      <c r="Z344" s="78">
        <v>250</v>
      </c>
      <c r="AA344" s="80">
        <v>1</v>
      </c>
      <c r="AB344" s="78">
        <v>100</v>
      </c>
      <c r="AC344" s="80">
        <v>1</v>
      </c>
    </row>
    <row r="345" spans="2:29" ht="15" customHeight="1" x14ac:dyDescent="0.55000000000000004">
      <c r="B345" s="67"/>
      <c r="C345" s="2" t="s">
        <v>793</v>
      </c>
      <c r="D345" s="2"/>
      <c r="E345" s="3" t="s">
        <v>432</v>
      </c>
      <c r="F345" s="2"/>
      <c r="G345" s="46"/>
      <c r="H345" s="58" t="s">
        <v>71</v>
      </c>
      <c r="I345" s="2"/>
      <c r="J345" s="2"/>
      <c r="K345" s="2"/>
      <c r="M345" s="10" t="s">
        <v>71</v>
      </c>
      <c r="N345" s="2" t="s">
        <v>447</v>
      </c>
      <c r="O345" s="59">
        <f>G345</f>
        <v>0</v>
      </c>
      <c r="P345" s="24">
        <f>IF(O345&gt;=V345,W345,IF(O345&gt;=X345,Y345,IF(O345&gt;=Z345,AA345,IF(O345&gt;=AB345,AC345,0))))</f>
        <v>0</v>
      </c>
      <c r="Q345" s="47">
        <v>10</v>
      </c>
      <c r="R345" s="47">
        <f>P345</f>
        <v>0</v>
      </c>
      <c r="S345" t="s">
        <v>431</v>
      </c>
      <c r="V345" s="78">
        <v>50</v>
      </c>
      <c r="W345" s="79">
        <f>Q345</f>
        <v>10</v>
      </c>
      <c r="X345" s="78">
        <v>30</v>
      </c>
      <c r="Y345" s="80">
        <v>5</v>
      </c>
      <c r="Z345" s="78">
        <v>20</v>
      </c>
      <c r="AA345" s="80">
        <v>3</v>
      </c>
      <c r="AB345" s="78">
        <v>10</v>
      </c>
      <c r="AC345" s="80">
        <v>1</v>
      </c>
    </row>
    <row r="346" spans="2:29" ht="15" customHeight="1" x14ac:dyDescent="0.55000000000000004">
      <c r="C346" s="2"/>
      <c r="D346" s="2" t="s">
        <v>448</v>
      </c>
      <c r="E346" s="3"/>
      <c r="F346" s="2"/>
      <c r="G346" s="2"/>
      <c r="H346" s="2"/>
      <c r="I346" s="2"/>
      <c r="J346" s="2"/>
      <c r="K346" s="2"/>
      <c r="N346" s="2"/>
    </row>
    <row r="347" spans="2:29" ht="15" customHeight="1" x14ac:dyDescent="0.55000000000000004">
      <c r="B347" s="67"/>
      <c r="C347" s="2" t="s">
        <v>794</v>
      </c>
      <c r="D347" s="2"/>
      <c r="E347" s="3" t="s">
        <v>449</v>
      </c>
      <c r="F347" s="2"/>
      <c r="G347" s="46"/>
      <c r="H347" s="58" t="s">
        <v>71</v>
      </c>
      <c r="I347" s="2"/>
      <c r="J347" s="2"/>
      <c r="K347" s="2"/>
      <c r="M347" s="10" t="s">
        <v>71</v>
      </c>
      <c r="N347" s="2" t="s">
        <v>450</v>
      </c>
      <c r="O347" s="59">
        <f>G347</f>
        <v>0</v>
      </c>
      <c r="P347" s="24">
        <f>IF(O347&gt;=V347,W347,IF(O347&gt;=X347,Y347,IF(O347&gt;=Z347,AA347,IF(O347&gt;=AB347,AC347,0))))</f>
        <v>0</v>
      </c>
      <c r="Q347" s="47">
        <v>10</v>
      </c>
      <c r="R347" s="47">
        <f>P347</f>
        <v>0</v>
      </c>
      <c r="S347" t="s">
        <v>431</v>
      </c>
      <c r="V347" s="78">
        <v>10</v>
      </c>
      <c r="W347" s="79">
        <f>Q347</f>
        <v>10</v>
      </c>
      <c r="X347" s="78">
        <v>5</v>
      </c>
      <c r="Y347" s="80">
        <v>5</v>
      </c>
      <c r="Z347" s="78">
        <v>3</v>
      </c>
      <c r="AA347" s="80">
        <v>3</v>
      </c>
      <c r="AB347" s="78">
        <v>1</v>
      </c>
      <c r="AC347" s="80">
        <v>1</v>
      </c>
    </row>
    <row r="348" spans="2:29" ht="15" customHeight="1" x14ac:dyDescent="0.55000000000000004">
      <c r="B348" s="67"/>
      <c r="C348" s="2" t="s">
        <v>795</v>
      </c>
      <c r="D348" s="2"/>
      <c r="E348" s="3" t="s">
        <v>451</v>
      </c>
      <c r="F348" s="2"/>
      <c r="G348" s="46"/>
      <c r="H348" s="58" t="s">
        <v>71</v>
      </c>
      <c r="I348" s="2"/>
      <c r="J348" s="2"/>
      <c r="K348" s="2"/>
      <c r="M348" s="10" t="s">
        <v>71</v>
      </c>
      <c r="N348" s="2" t="s">
        <v>452</v>
      </c>
      <c r="O348" s="59">
        <f>G348</f>
        <v>0</v>
      </c>
      <c r="P348" s="24">
        <f>IF(O348&gt;=V348,W348,IF(O348&gt;=X348,Y348,IF(O348&gt;=Z348,AA348,IF(O348&gt;=AB348,AC348,0))))</f>
        <v>0</v>
      </c>
      <c r="Q348" s="47">
        <v>10</v>
      </c>
      <c r="R348" s="47">
        <f>P348</f>
        <v>0</v>
      </c>
      <c r="S348" t="s">
        <v>431</v>
      </c>
      <c r="V348" s="78">
        <v>50</v>
      </c>
      <c r="W348" s="79">
        <f>Q348</f>
        <v>10</v>
      </c>
      <c r="X348" s="78">
        <v>30</v>
      </c>
      <c r="Y348" s="80">
        <v>5</v>
      </c>
      <c r="Z348" s="78">
        <v>20</v>
      </c>
      <c r="AA348" s="80">
        <v>3</v>
      </c>
      <c r="AB348" s="78">
        <v>10</v>
      </c>
      <c r="AC348" s="80">
        <v>1</v>
      </c>
    </row>
    <row r="349" spans="2:29" ht="15" customHeight="1" x14ac:dyDescent="0.55000000000000004">
      <c r="B349" s="67"/>
      <c r="C349" s="2" t="s">
        <v>796</v>
      </c>
      <c r="D349" s="2"/>
      <c r="E349" s="3" t="s">
        <v>453</v>
      </c>
      <c r="F349" s="2"/>
      <c r="G349" s="46"/>
      <c r="H349" s="58" t="s">
        <v>71</v>
      </c>
      <c r="I349" s="2"/>
      <c r="J349" s="2"/>
      <c r="K349" s="2"/>
      <c r="M349" s="10" t="s">
        <v>71</v>
      </c>
      <c r="N349" s="2" t="s">
        <v>454</v>
      </c>
      <c r="O349" s="59">
        <f>G349</f>
        <v>0</v>
      </c>
      <c r="P349" s="24">
        <f>IF(O349&gt;=V349,W349,IF(O349&gt;=X349,Y349,IF(O349&gt;=Z349,AA349,IF(O349&gt;=AB349,AC349,0))))</f>
        <v>0</v>
      </c>
      <c r="Q349" s="47">
        <v>5</v>
      </c>
      <c r="R349" s="47">
        <f>P349</f>
        <v>0</v>
      </c>
      <c r="S349" t="s">
        <v>431</v>
      </c>
      <c r="V349" s="78">
        <v>75</v>
      </c>
      <c r="W349" s="79">
        <f>Q349</f>
        <v>5</v>
      </c>
      <c r="X349" s="78">
        <v>50</v>
      </c>
      <c r="Y349" s="80">
        <v>3</v>
      </c>
      <c r="Z349" s="78">
        <v>25</v>
      </c>
      <c r="AA349" s="80">
        <v>1</v>
      </c>
      <c r="AB349" s="78">
        <v>10</v>
      </c>
      <c r="AC349" s="80">
        <v>1</v>
      </c>
    </row>
    <row r="350" spans="2:29" ht="15" customHeight="1" x14ac:dyDescent="0.55000000000000004">
      <c r="C350" s="2"/>
      <c r="D350" s="2" t="s">
        <v>455</v>
      </c>
      <c r="E350" s="3"/>
      <c r="F350" s="2"/>
      <c r="G350" s="2"/>
      <c r="H350" s="2"/>
      <c r="I350" s="2"/>
      <c r="J350" s="2"/>
      <c r="K350" s="2"/>
      <c r="N350" s="2"/>
    </row>
    <row r="351" spans="2:29" ht="15" customHeight="1" x14ac:dyDescent="0.55000000000000004">
      <c r="B351" s="67"/>
      <c r="C351" s="2" t="s">
        <v>797</v>
      </c>
      <c r="D351" s="2"/>
      <c r="E351" s="3" t="s">
        <v>456</v>
      </c>
      <c r="F351" s="2"/>
      <c r="G351" s="46"/>
      <c r="H351" s="58" t="s">
        <v>71</v>
      </c>
      <c r="I351" s="2"/>
      <c r="J351" s="2"/>
      <c r="K351" s="2"/>
      <c r="M351" s="10" t="s">
        <v>71</v>
      </c>
      <c r="N351" s="2" t="s">
        <v>457</v>
      </c>
      <c r="O351" s="59">
        <f>G351</f>
        <v>0</v>
      </c>
      <c r="P351" s="24">
        <f>IF(O351&gt;=V351,W351,IF(O351&gt;=X351,Y351,IF(O351&gt;=Z351,AA351,IF(O351&gt;=AB351,AC351,0))))</f>
        <v>0</v>
      </c>
      <c r="Q351" s="47">
        <v>5</v>
      </c>
      <c r="R351" s="47">
        <f>P351</f>
        <v>0</v>
      </c>
      <c r="S351" t="s">
        <v>431</v>
      </c>
      <c r="V351" s="78">
        <v>5000</v>
      </c>
      <c r="W351" s="79">
        <f>Q351</f>
        <v>5</v>
      </c>
      <c r="X351" s="78">
        <v>3000</v>
      </c>
      <c r="Y351" s="80">
        <v>3</v>
      </c>
      <c r="Z351" s="78">
        <v>2000</v>
      </c>
      <c r="AA351" s="80">
        <v>1</v>
      </c>
      <c r="AB351" s="78">
        <v>1000</v>
      </c>
      <c r="AC351" s="80">
        <v>1</v>
      </c>
    </row>
    <row r="352" spans="2:29" ht="15" customHeight="1" x14ac:dyDescent="0.55000000000000004">
      <c r="B352" s="67"/>
      <c r="C352" s="2" t="s">
        <v>798</v>
      </c>
      <c r="D352" s="2"/>
      <c r="E352" s="3" t="s">
        <v>458</v>
      </c>
      <c r="F352" s="2"/>
      <c r="G352" s="46"/>
      <c r="H352" s="58" t="s">
        <v>71</v>
      </c>
      <c r="I352" s="2"/>
      <c r="J352" s="2"/>
      <c r="K352" s="2"/>
      <c r="M352" s="10" t="s">
        <v>71</v>
      </c>
      <c r="N352" s="2" t="s">
        <v>459</v>
      </c>
      <c r="O352" s="59">
        <f>G352</f>
        <v>0</v>
      </c>
      <c r="P352" s="24">
        <f>IF(O352&gt;=V352,W352,IF(O352&gt;=X352,Y352,IF(O352&gt;=Z352,AA352,IF(O352&gt;=AB352,AC352,0))))</f>
        <v>0</v>
      </c>
      <c r="Q352" s="47">
        <v>5</v>
      </c>
      <c r="R352" s="47">
        <f>P352</f>
        <v>0</v>
      </c>
      <c r="S352" t="s">
        <v>431</v>
      </c>
      <c r="V352" s="78">
        <v>2500</v>
      </c>
      <c r="W352" s="79">
        <f>Q352</f>
        <v>5</v>
      </c>
      <c r="X352" s="78">
        <v>1000</v>
      </c>
      <c r="Y352" s="80">
        <v>3</v>
      </c>
      <c r="Z352" s="78">
        <v>500</v>
      </c>
      <c r="AA352" s="80">
        <v>1</v>
      </c>
      <c r="AB352" s="78">
        <v>100</v>
      </c>
      <c r="AC352" s="80">
        <v>1</v>
      </c>
    </row>
    <row r="353" spans="2:29" ht="15" customHeight="1" thickBot="1" x14ac:dyDescent="0.6">
      <c r="C353" s="2"/>
      <c r="D353" s="2"/>
      <c r="E353" s="3"/>
      <c r="F353" s="2"/>
      <c r="G353" s="2"/>
      <c r="H353" s="2"/>
      <c r="I353" s="2"/>
      <c r="J353" s="2"/>
      <c r="K353" s="2"/>
      <c r="L353" s="2"/>
      <c r="N353" s="2"/>
    </row>
    <row r="354" spans="2:29" ht="15" customHeight="1" thickBot="1" x14ac:dyDescent="0.6">
      <c r="C354" s="1" t="s">
        <v>460</v>
      </c>
      <c r="D354" s="2"/>
      <c r="E354" s="3"/>
      <c r="F354" s="2"/>
      <c r="G354" s="2"/>
      <c r="H354" s="2"/>
      <c r="I354" s="2"/>
      <c r="J354" s="2"/>
      <c r="K354" s="2"/>
      <c r="L354" s="2"/>
      <c r="N354" s="27" t="s">
        <v>460</v>
      </c>
      <c r="Q354" s="44">
        <f>SUM(Q355:Q388)</f>
        <v>180</v>
      </c>
      <c r="R354" s="45">
        <f>SUM(R355:R388)</f>
        <v>0</v>
      </c>
    </row>
    <row r="355" spans="2:29" ht="15" customHeight="1" x14ac:dyDescent="0.55000000000000004">
      <c r="C355" s="2"/>
      <c r="D355" s="2" t="s">
        <v>461</v>
      </c>
      <c r="E355" s="3"/>
      <c r="F355" s="2"/>
      <c r="G355" s="2"/>
      <c r="H355" s="2"/>
      <c r="I355" s="2"/>
      <c r="J355" s="2"/>
      <c r="K355" s="2"/>
      <c r="L355" s="2"/>
      <c r="N355" s="29"/>
      <c r="V355" s="76" t="s">
        <v>5</v>
      </c>
      <c r="W355" s="76" t="s">
        <v>7</v>
      </c>
      <c r="X355" s="76" t="s">
        <v>5</v>
      </c>
      <c r="Y355" s="76" t="s">
        <v>7</v>
      </c>
      <c r="Z355" s="76" t="s">
        <v>5</v>
      </c>
      <c r="AA355" s="76" t="s">
        <v>7</v>
      </c>
      <c r="AB355" s="76" t="s">
        <v>5</v>
      </c>
      <c r="AC355" s="76" t="s">
        <v>7</v>
      </c>
    </row>
    <row r="356" spans="2:29" ht="15" customHeight="1" x14ac:dyDescent="0.55000000000000004">
      <c r="C356" s="2"/>
      <c r="D356" s="2"/>
      <c r="E356" s="3"/>
      <c r="F356" s="2"/>
      <c r="G356" s="2" t="s">
        <v>428</v>
      </c>
      <c r="H356" s="2"/>
      <c r="I356" s="2"/>
      <c r="J356" s="2"/>
      <c r="K356" s="2"/>
      <c r="L356" s="2"/>
      <c r="N356" s="29"/>
      <c r="V356" s="76"/>
      <c r="W356" s="76"/>
      <c r="X356" s="76"/>
      <c r="Y356" s="76"/>
      <c r="Z356" s="76"/>
      <c r="AA356" s="76"/>
      <c r="AB356" s="76"/>
      <c r="AC356" s="76"/>
    </row>
    <row r="357" spans="2:29" ht="15" customHeight="1" x14ac:dyDescent="0.55000000000000004">
      <c r="B357" s="67"/>
      <c r="C357" s="2" t="s">
        <v>799</v>
      </c>
      <c r="D357" s="2"/>
      <c r="E357" s="127" t="s">
        <v>462</v>
      </c>
      <c r="F357" s="88" t="s">
        <v>463</v>
      </c>
      <c r="H357" s="46"/>
      <c r="I357" s="2" t="s">
        <v>464</v>
      </c>
      <c r="J357" s="2"/>
      <c r="K357" s="2"/>
      <c r="M357" s="10" t="s">
        <v>465</v>
      </c>
      <c r="N357" s="29" t="s">
        <v>466</v>
      </c>
      <c r="O357" s="89">
        <f t="shared" ref="O357:O388" si="76">H357</f>
        <v>0</v>
      </c>
      <c r="P357" s="24">
        <f t="shared" ref="P357:P376" si="77">IF(O357&gt;=V357,W357,IF(O357&gt;=X357,Y357,IF(O357&gt;=Z357,AA357,IF(O357&gt;=AB357,AC357,0))))</f>
        <v>0</v>
      </c>
      <c r="Q357" s="47">
        <v>5</v>
      </c>
      <c r="R357" s="47">
        <f t="shared" ref="R357:R376" si="78">P357</f>
        <v>0</v>
      </c>
      <c r="S357" t="s">
        <v>467</v>
      </c>
      <c r="V357" s="78">
        <v>5</v>
      </c>
      <c r="W357" s="79">
        <f>Q357</f>
        <v>5</v>
      </c>
      <c r="X357" s="78">
        <v>3</v>
      </c>
      <c r="Y357" s="80">
        <v>3</v>
      </c>
      <c r="Z357" s="78">
        <v>2</v>
      </c>
      <c r="AA357" s="80">
        <v>1</v>
      </c>
      <c r="AB357" s="78">
        <v>1</v>
      </c>
      <c r="AC357" s="80">
        <v>1</v>
      </c>
    </row>
    <row r="358" spans="2:29" ht="15" customHeight="1" x14ac:dyDescent="0.55000000000000004">
      <c r="C358" s="2" t="s">
        <v>800</v>
      </c>
      <c r="D358" s="2"/>
      <c r="E358" s="128"/>
      <c r="F358" s="88" t="s">
        <v>468</v>
      </c>
      <c r="G358" s="2"/>
      <c r="H358" s="46"/>
      <c r="I358" s="2" t="s">
        <v>469</v>
      </c>
      <c r="J358" s="2"/>
      <c r="K358" s="2"/>
      <c r="M358" s="10" t="s">
        <v>469</v>
      </c>
      <c r="N358" s="29" t="s">
        <v>470</v>
      </c>
      <c r="O358" s="90">
        <f t="shared" si="76"/>
        <v>0</v>
      </c>
      <c r="P358" s="24">
        <f t="shared" si="77"/>
        <v>0</v>
      </c>
      <c r="Q358" s="47">
        <v>5</v>
      </c>
      <c r="R358" s="47">
        <f t="shared" si="78"/>
        <v>0</v>
      </c>
      <c r="S358" t="s">
        <v>471</v>
      </c>
      <c r="V358" s="78">
        <v>20</v>
      </c>
      <c r="W358" s="79">
        <f>Q358</f>
        <v>5</v>
      </c>
      <c r="X358" s="78">
        <v>15</v>
      </c>
      <c r="Y358" s="80">
        <v>3</v>
      </c>
      <c r="Z358" s="78">
        <v>10</v>
      </c>
      <c r="AA358" s="80">
        <v>1</v>
      </c>
      <c r="AB358" s="78">
        <v>5</v>
      </c>
      <c r="AC358" s="80">
        <v>1</v>
      </c>
    </row>
    <row r="359" spans="2:29" ht="15" customHeight="1" x14ac:dyDescent="0.55000000000000004">
      <c r="C359" s="2" t="s">
        <v>801</v>
      </c>
      <c r="D359" s="2"/>
      <c r="E359" s="128"/>
      <c r="F359" s="88" t="s">
        <v>472</v>
      </c>
      <c r="G359" s="2"/>
      <c r="H359" s="46"/>
      <c r="I359" s="2" t="s">
        <v>473</v>
      </c>
      <c r="J359" s="2"/>
      <c r="K359" s="2"/>
      <c r="M359" s="10" t="s">
        <v>473</v>
      </c>
      <c r="N359" s="29" t="s">
        <v>474</v>
      </c>
      <c r="O359" s="91">
        <f t="shared" si="76"/>
        <v>0</v>
      </c>
      <c r="P359" s="24">
        <f t="shared" si="77"/>
        <v>0</v>
      </c>
      <c r="Q359" s="47">
        <v>5</v>
      </c>
      <c r="R359" s="47">
        <f t="shared" si="78"/>
        <v>0</v>
      </c>
      <c r="S359" t="s">
        <v>475</v>
      </c>
      <c r="V359" s="78">
        <v>100</v>
      </c>
      <c r="W359" s="79">
        <f t="shared" ref="W359:W361" si="79">Q359</f>
        <v>5</v>
      </c>
      <c r="X359" s="78">
        <v>50</v>
      </c>
      <c r="Y359" s="80">
        <v>3</v>
      </c>
      <c r="Z359" s="78">
        <v>25</v>
      </c>
      <c r="AA359" s="80">
        <v>1</v>
      </c>
      <c r="AB359" s="78">
        <v>10</v>
      </c>
      <c r="AC359" s="80">
        <v>1</v>
      </c>
    </row>
    <row r="360" spans="2:29" ht="15" customHeight="1" x14ac:dyDescent="0.55000000000000004">
      <c r="C360" s="2" t="s">
        <v>476</v>
      </c>
      <c r="D360" s="2"/>
      <c r="E360" s="128"/>
      <c r="F360" s="88" t="s">
        <v>70</v>
      </c>
      <c r="G360" s="2"/>
      <c r="H360" s="46"/>
      <c r="I360" s="2" t="s">
        <v>71</v>
      </c>
      <c r="J360" s="2"/>
      <c r="K360" s="2"/>
      <c r="M360" s="10" t="s">
        <v>71</v>
      </c>
      <c r="N360" s="29" t="s">
        <v>476</v>
      </c>
      <c r="O360" s="59">
        <f t="shared" si="76"/>
        <v>0</v>
      </c>
      <c r="P360" s="24">
        <f t="shared" si="77"/>
        <v>0</v>
      </c>
      <c r="Q360" s="47">
        <v>5</v>
      </c>
      <c r="R360" s="47">
        <f t="shared" si="78"/>
        <v>0</v>
      </c>
      <c r="S360" t="s">
        <v>431</v>
      </c>
      <c r="V360" s="78">
        <v>3000</v>
      </c>
      <c r="W360" s="79">
        <f t="shared" si="79"/>
        <v>5</v>
      </c>
      <c r="X360" s="78">
        <v>1000</v>
      </c>
      <c r="Y360" s="80">
        <v>3</v>
      </c>
      <c r="Z360" s="78">
        <v>100</v>
      </c>
      <c r="AA360" s="80">
        <v>1</v>
      </c>
      <c r="AB360" s="78">
        <v>50</v>
      </c>
      <c r="AC360" s="80">
        <v>1</v>
      </c>
    </row>
    <row r="361" spans="2:29" ht="15" customHeight="1" x14ac:dyDescent="0.55000000000000004">
      <c r="C361" s="2" t="s">
        <v>479</v>
      </c>
      <c r="D361" s="2"/>
      <c r="E361" s="128"/>
      <c r="F361" s="88" t="s">
        <v>477</v>
      </c>
      <c r="G361" s="2"/>
      <c r="H361" s="46"/>
      <c r="I361" s="2" t="s">
        <v>378</v>
      </c>
      <c r="J361" s="2"/>
      <c r="K361" s="2"/>
      <c r="M361" s="10" t="s">
        <v>478</v>
      </c>
      <c r="N361" s="29" t="s">
        <v>479</v>
      </c>
      <c r="O361" s="82">
        <f>H361</f>
        <v>0</v>
      </c>
      <c r="P361" s="24">
        <f t="shared" si="77"/>
        <v>0</v>
      </c>
      <c r="Q361" s="47">
        <v>5</v>
      </c>
      <c r="R361" s="47">
        <f t="shared" si="78"/>
        <v>0</v>
      </c>
      <c r="S361" t="s">
        <v>480</v>
      </c>
      <c r="V361" s="78">
        <v>500000</v>
      </c>
      <c r="W361" s="79">
        <f t="shared" si="79"/>
        <v>5</v>
      </c>
      <c r="X361" s="78">
        <v>250000</v>
      </c>
      <c r="Y361" s="80">
        <v>3</v>
      </c>
      <c r="Z361" s="78">
        <v>100000</v>
      </c>
      <c r="AA361" s="80">
        <v>1</v>
      </c>
      <c r="AB361" s="78">
        <v>5000</v>
      </c>
      <c r="AC361" s="80">
        <v>1</v>
      </c>
    </row>
    <row r="362" spans="2:29" ht="15" customHeight="1" x14ac:dyDescent="0.55000000000000004">
      <c r="B362" s="67"/>
      <c r="C362" s="2" t="s">
        <v>482</v>
      </c>
      <c r="D362" s="2"/>
      <c r="E362" s="127" t="s">
        <v>481</v>
      </c>
      <c r="F362" s="88" t="s">
        <v>463</v>
      </c>
      <c r="H362" s="46"/>
      <c r="I362" s="2" t="s">
        <v>464</v>
      </c>
      <c r="J362" s="2"/>
      <c r="K362" s="2"/>
      <c r="M362" s="10" t="s">
        <v>465</v>
      </c>
      <c r="N362" s="29" t="s">
        <v>482</v>
      </c>
      <c r="O362" s="89">
        <f t="shared" si="76"/>
        <v>0</v>
      </c>
      <c r="P362" s="24">
        <f t="shared" si="77"/>
        <v>0</v>
      </c>
      <c r="Q362" s="47">
        <v>5</v>
      </c>
      <c r="R362" s="47">
        <f t="shared" si="78"/>
        <v>0</v>
      </c>
      <c r="S362" t="s">
        <v>467</v>
      </c>
      <c r="V362" s="78">
        <v>20</v>
      </c>
      <c r="W362" s="79">
        <f>Q362</f>
        <v>5</v>
      </c>
      <c r="X362" s="78">
        <v>15</v>
      </c>
      <c r="Y362" s="80">
        <v>3</v>
      </c>
      <c r="Z362" s="78">
        <v>10</v>
      </c>
      <c r="AA362" s="80">
        <v>1</v>
      </c>
      <c r="AB362" s="78">
        <v>5</v>
      </c>
      <c r="AC362" s="80">
        <v>1</v>
      </c>
    </row>
    <row r="363" spans="2:29" ht="15" customHeight="1" x14ac:dyDescent="0.55000000000000004">
      <c r="C363" s="2" t="s">
        <v>483</v>
      </c>
      <c r="D363" s="2"/>
      <c r="E363" s="127"/>
      <c r="F363" s="88" t="s">
        <v>468</v>
      </c>
      <c r="G363" s="2"/>
      <c r="H363" s="46"/>
      <c r="I363" s="2" t="s">
        <v>469</v>
      </c>
      <c r="J363" s="2"/>
      <c r="K363" s="2"/>
      <c r="M363" s="10" t="s">
        <v>469</v>
      </c>
      <c r="N363" s="29" t="s">
        <v>483</v>
      </c>
      <c r="O363" s="90">
        <f t="shared" si="76"/>
        <v>0</v>
      </c>
      <c r="P363" s="24">
        <f t="shared" si="77"/>
        <v>0</v>
      </c>
      <c r="Q363" s="47">
        <v>5</v>
      </c>
      <c r="R363" s="47">
        <f t="shared" si="78"/>
        <v>0</v>
      </c>
      <c r="S363" t="s">
        <v>471</v>
      </c>
      <c r="V363" s="78">
        <v>20</v>
      </c>
      <c r="W363" s="79">
        <f>Q363</f>
        <v>5</v>
      </c>
      <c r="X363" s="78">
        <v>15</v>
      </c>
      <c r="Y363" s="80">
        <v>3</v>
      </c>
      <c r="Z363" s="78">
        <v>10</v>
      </c>
      <c r="AA363" s="80">
        <v>1</v>
      </c>
      <c r="AB363" s="78">
        <v>5</v>
      </c>
      <c r="AC363" s="80">
        <v>1</v>
      </c>
    </row>
    <row r="364" spans="2:29" ht="15" customHeight="1" x14ac:dyDescent="0.55000000000000004">
      <c r="C364" s="2" t="s">
        <v>484</v>
      </c>
      <c r="D364" s="2"/>
      <c r="E364" s="127"/>
      <c r="F364" s="88" t="s">
        <v>472</v>
      </c>
      <c r="G364" s="2"/>
      <c r="H364" s="46"/>
      <c r="I364" s="2" t="s">
        <v>473</v>
      </c>
      <c r="J364" s="2"/>
      <c r="K364" s="2"/>
      <c r="M364" s="10" t="s">
        <v>473</v>
      </c>
      <c r="N364" s="29" t="s">
        <v>484</v>
      </c>
      <c r="O364" s="91">
        <f t="shared" si="76"/>
        <v>0</v>
      </c>
      <c r="P364" s="24">
        <f t="shared" si="77"/>
        <v>0</v>
      </c>
      <c r="Q364" s="47">
        <v>5</v>
      </c>
      <c r="R364" s="47">
        <f t="shared" si="78"/>
        <v>0</v>
      </c>
      <c r="S364" t="s">
        <v>475</v>
      </c>
      <c r="V364" s="78">
        <v>100</v>
      </c>
      <c r="W364" s="79">
        <f t="shared" ref="W364:W366" si="80">Q364</f>
        <v>5</v>
      </c>
      <c r="X364" s="78">
        <v>50</v>
      </c>
      <c r="Y364" s="80">
        <v>3</v>
      </c>
      <c r="Z364" s="78">
        <v>25</v>
      </c>
      <c r="AA364" s="80">
        <v>1</v>
      </c>
      <c r="AB364" s="78">
        <v>10</v>
      </c>
      <c r="AC364" s="80">
        <v>1</v>
      </c>
    </row>
    <row r="365" spans="2:29" ht="15" customHeight="1" x14ac:dyDescent="0.55000000000000004">
      <c r="C365" s="2" t="s">
        <v>485</v>
      </c>
      <c r="D365" s="2"/>
      <c r="E365" s="127"/>
      <c r="F365" s="88" t="s">
        <v>70</v>
      </c>
      <c r="G365" s="2"/>
      <c r="H365" s="46"/>
      <c r="I365" s="2" t="s">
        <v>71</v>
      </c>
      <c r="J365" s="2"/>
      <c r="K365" s="2"/>
      <c r="M365" s="10" t="s">
        <v>71</v>
      </c>
      <c r="N365" s="29" t="s">
        <v>485</v>
      </c>
      <c r="O365" s="59">
        <f t="shared" si="76"/>
        <v>0</v>
      </c>
      <c r="P365" s="24">
        <f t="shared" si="77"/>
        <v>0</v>
      </c>
      <c r="Q365" s="47">
        <v>5</v>
      </c>
      <c r="R365" s="47">
        <f t="shared" si="78"/>
        <v>0</v>
      </c>
      <c r="S365" t="s">
        <v>431</v>
      </c>
      <c r="V365" s="78">
        <v>3000</v>
      </c>
      <c r="W365" s="79">
        <f t="shared" si="80"/>
        <v>5</v>
      </c>
      <c r="X365" s="78">
        <v>1000</v>
      </c>
      <c r="Y365" s="80">
        <v>3</v>
      </c>
      <c r="Z365" s="78">
        <v>100</v>
      </c>
      <c r="AA365" s="80">
        <v>1</v>
      </c>
      <c r="AB365" s="78">
        <v>50</v>
      </c>
      <c r="AC365" s="80">
        <v>1</v>
      </c>
    </row>
    <row r="366" spans="2:29" ht="15" customHeight="1" x14ac:dyDescent="0.55000000000000004">
      <c r="C366" s="2" t="s">
        <v>486</v>
      </c>
      <c r="D366" s="2"/>
      <c r="E366" s="127"/>
      <c r="F366" s="88" t="s">
        <v>477</v>
      </c>
      <c r="G366" s="2"/>
      <c r="H366" s="46"/>
      <c r="I366" s="2" t="s">
        <v>378</v>
      </c>
      <c r="J366" s="2"/>
      <c r="K366" s="2"/>
      <c r="M366" s="10" t="s">
        <v>478</v>
      </c>
      <c r="N366" s="29" t="s">
        <v>486</v>
      </c>
      <c r="O366" s="82">
        <f>H366</f>
        <v>0</v>
      </c>
      <c r="P366" s="24">
        <f t="shared" si="77"/>
        <v>0</v>
      </c>
      <c r="Q366" s="47">
        <v>5</v>
      </c>
      <c r="R366" s="47">
        <f t="shared" si="78"/>
        <v>0</v>
      </c>
      <c r="S366" t="s">
        <v>480</v>
      </c>
      <c r="V366" s="78">
        <v>500000</v>
      </c>
      <c r="W366" s="79">
        <f t="shared" si="80"/>
        <v>5</v>
      </c>
      <c r="X366" s="78">
        <v>250000</v>
      </c>
      <c r="Y366" s="80">
        <v>3</v>
      </c>
      <c r="Z366" s="78">
        <v>100000</v>
      </c>
      <c r="AA366" s="80">
        <v>1</v>
      </c>
      <c r="AB366" s="78">
        <v>5000</v>
      </c>
      <c r="AC366" s="80">
        <v>1</v>
      </c>
    </row>
    <row r="367" spans="2:29" ht="15" customHeight="1" x14ac:dyDescent="0.55000000000000004">
      <c r="B367" s="67"/>
      <c r="C367" s="2" t="s">
        <v>488</v>
      </c>
      <c r="D367" s="2"/>
      <c r="E367" s="129" t="s">
        <v>487</v>
      </c>
      <c r="F367" s="88" t="s">
        <v>463</v>
      </c>
      <c r="H367" s="46"/>
      <c r="I367" s="2" t="s">
        <v>464</v>
      </c>
      <c r="J367" s="2"/>
      <c r="K367" s="2"/>
      <c r="M367" s="10" t="s">
        <v>465</v>
      </c>
      <c r="N367" s="29" t="s">
        <v>488</v>
      </c>
      <c r="O367" s="89">
        <f t="shared" si="76"/>
        <v>0</v>
      </c>
      <c r="P367" s="24">
        <f t="shared" si="77"/>
        <v>0</v>
      </c>
      <c r="Q367" s="47">
        <v>5</v>
      </c>
      <c r="R367" s="47">
        <f t="shared" si="78"/>
        <v>0</v>
      </c>
      <c r="S367" t="s">
        <v>467</v>
      </c>
      <c r="V367" s="78">
        <v>4</v>
      </c>
      <c r="W367" s="79">
        <f>Q367</f>
        <v>5</v>
      </c>
      <c r="X367" s="78">
        <v>3</v>
      </c>
      <c r="Y367" s="80">
        <v>3</v>
      </c>
      <c r="Z367" s="78">
        <v>2</v>
      </c>
      <c r="AA367" s="80">
        <v>1</v>
      </c>
      <c r="AB367" s="78">
        <v>1</v>
      </c>
      <c r="AC367" s="80">
        <v>1</v>
      </c>
    </row>
    <row r="368" spans="2:29" ht="15" customHeight="1" x14ac:dyDescent="0.55000000000000004">
      <c r="C368" s="2" t="s">
        <v>489</v>
      </c>
      <c r="D368" s="2"/>
      <c r="E368" s="129"/>
      <c r="F368" s="88" t="s">
        <v>468</v>
      </c>
      <c r="G368" s="2"/>
      <c r="H368" s="46"/>
      <c r="I368" s="2" t="s">
        <v>469</v>
      </c>
      <c r="J368" s="2"/>
      <c r="K368" s="2"/>
      <c r="M368" s="10" t="s">
        <v>469</v>
      </c>
      <c r="N368" s="29" t="s">
        <v>489</v>
      </c>
      <c r="O368" s="90">
        <f t="shared" si="76"/>
        <v>0</v>
      </c>
      <c r="P368" s="24">
        <f t="shared" si="77"/>
        <v>0</v>
      </c>
      <c r="Q368" s="47">
        <v>5</v>
      </c>
      <c r="R368" s="47">
        <f t="shared" si="78"/>
        <v>0</v>
      </c>
      <c r="S368" t="s">
        <v>471</v>
      </c>
      <c r="V368" s="78">
        <v>20</v>
      </c>
      <c r="W368" s="79">
        <f>Q368</f>
        <v>5</v>
      </c>
      <c r="X368" s="78">
        <v>15</v>
      </c>
      <c r="Y368" s="80">
        <v>3</v>
      </c>
      <c r="Z368" s="78">
        <v>10</v>
      </c>
      <c r="AA368" s="80">
        <v>1</v>
      </c>
      <c r="AB368" s="78">
        <v>5</v>
      </c>
      <c r="AC368" s="80">
        <v>1</v>
      </c>
    </row>
    <row r="369" spans="2:29" ht="15" customHeight="1" x14ac:dyDescent="0.55000000000000004">
      <c r="C369" s="2" t="s">
        <v>490</v>
      </c>
      <c r="D369" s="2"/>
      <c r="E369" s="129"/>
      <c r="F369" s="88" t="s">
        <v>472</v>
      </c>
      <c r="G369" s="2"/>
      <c r="H369" s="46"/>
      <c r="I369" s="2" t="s">
        <v>473</v>
      </c>
      <c r="J369" s="2"/>
      <c r="K369" s="2"/>
      <c r="M369" s="10" t="s">
        <v>473</v>
      </c>
      <c r="N369" s="29" t="s">
        <v>490</v>
      </c>
      <c r="O369" s="91">
        <f t="shared" si="76"/>
        <v>0</v>
      </c>
      <c r="P369" s="24">
        <f t="shared" si="77"/>
        <v>0</v>
      </c>
      <c r="Q369" s="47">
        <v>5</v>
      </c>
      <c r="R369" s="47">
        <f t="shared" si="78"/>
        <v>0</v>
      </c>
      <c r="S369" t="s">
        <v>475</v>
      </c>
      <c r="V369" s="78">
        <v>100</v>
      </c>
      <c r="W369" s="79">
        <f t="shared" ref="W369:W371" si="81">Q369</f>
        <v>5</v>
      </c>
      <c r="X369" s="78">
        <v>50</v>
      </c>
      <c r="Y369" s="80">
        <v>3</v>
      </c>
      <c r="Z369" s="78">
        <v>25</v>
      </c>
      <c r="AA369" s="80">
        <v>1</v>
      </c>
      <c r="AB369" s="78">
        <v>10</v>
      </c>
      <c r="AC369" s="80">
        <v>1</v>
      </c>
    </row>
    <row r="370" spans="2:29" ht="15" customHeight="1" x14ac:dyDescent="0.55000000000000004">
      <c r="C370" s="2" t="s">
        <v>491</v>
      </c>
      <c r="D370" s="2"/>
      <c r="E370" s="129"/>
      <c r="F370" s="88" t="s">
        <v>70</v>
      </c>
      <c r="G370" s="2"/>
      <c r="H370" s="46"/>
      <c r="I370" s="2" t="s">
        <v>71</v>
      </c>
      <c r="J370" s="2"/>
      <c r="K370" s="2"/>
      <c r="M370" s="10" t="s">
        <v>71</v>
      </c>
      <c r="N370" s="29" t="s">
        <v>491</v>
      </c>
      <c r="O370" s="59">
        <f t="shared" si="76"/>
        <v>0</v>
      </c>
      <c r="P370" s="24">
        <f t="shared" si="77"/>
        <v>0</v>
      </c>
      <c r="Q370" s="47">
        <v>5</v>
      </c>
      <c r="R370" s="47">
        <f t="shared" si="78"/>
        <v>0</v>
      </c>
      <c r="S370" t="s">
        <v>431</v>
      </c>
      <c r="V370" s="78">
        <v>3000</v>
      </c>
      <c r="W370" s="79">
        <f t="shared" si="81"/>
        <v>5</v>
      </c>
      <c r="X370" s="78">
        <v>1000</v>
      </c>
      <c r="Y370" s="80">
        <v>3</v>
      </c>
      <c r="Z370" s="78">
        <v>100</v>
      </c>
      <c r="AA370" s="80">
        <v>1</v>
      </c>
      <c r="AB370" s="78">
        <v>50</v>
      </c>
      <c r="AC370" s="80">
        <v>1</v>
      </c>
    </row>
    <row r="371" spans="2:29" ht="15" customHeight="1" x14ac:dyDescent="0.55000000000000004">
      <c r="C371" s="2" t="s">
        <v>492</v>
      </c>
      <c r="D371" s="2"/>
      <c r="E371" s="129"/>
      <c r="F371" s="88" t="s">
        <v>477</v>
      </c>
      <c r="G371" s="2"/>
      <c r="H371" s="46"/>
      <c r="I371" s="2" t="s">
        <v>378</v>
      </c>
      <c r="J371" s="2"/>
      <c r="K371" s="2"/>
      <c r="M371" s="10" t="s">
        <v>478</v>
      </c>
      <c r="N371" s="29" t="s">
        <v>492</v>
      </c>
      <c r="O371" s="82">
        <f>H371</f>
        <v>0</v>
      </c>
      <c r="P371" s="24">
        <f t="shared" si="77"/>
        <v>0</v>
      </c>
      <c r="Q371" s="47">
        <v>5</v>
      </c>
      <c r="R371" s="47">
        <f t="shared" si="78"/>
        <v>0</v>
      </c>
      <c r="S371" t="s">
        <v>480</v>
      </c>
      <c r="V371" s="78">
        <v>500000</v>
      </c>
      <c r="W371" s="79">
        <f t="shared" si="81"/>
        <v>5</v>
      </c>
      <c r="X371" s="78">
        <v>250000</v>
      </c>
      <c r="Y371" s="80">
        <v>3</v>
      </c>
      <c r="Z371" s="78">
        <v>100000</v>
      </c>
      <c r="AA371" s="80">
        <v>1</v>
      </c>
      <c r="AB371" s="78">
        <v>5000</v>
      </c>
      <c r="AC371" s="80">
        <v>1</v>
      </c>
    </row>
    <row r="372" spans="2:29" ht="15" customHeight="1" x14ac:dyDescent="0.55000000000000004">
      <c r="B372" s="67"/>
      <c r="C372" s="2" t="s">
        <v>494</v>
      </c>
      <c r="D372" s="2"/>
      <c r="E372" s="130" t="s">
        <v>493</v>
      </c>
      <c r="F372" s="88" t="s">
        <v>463</v>
      </c>
      <c r="H372" s="46"/>
      <c r="I372" s="2" t="s">
        <v>464</v>
      </c>
      <c r="J372" s="2"/>
      <c r="K372" s="2"/>
      <c r="M372" s="10" t="s">
        <v>465</v>
      </c>
      <c r="N372" s="29" t="s">
        <v>494</v>
      </c>
      <c r="O372" s="89">
        <f t="shared" si="76"/>
        <v>0</v>
      </c>
      <c r="P372" s="24">
        <f t="shared" si="77"/>
        <v>0</v>
      </c>
      <c r="Q372" s="47">
        <v>5</v>
      </c>
      <c r="R372" s="47">
        <f t="shared" si="78"/>
        <v>0</v>
      </c>
      <c r="S372" t="s">
        <v>467</v>
      </c>
      <c r="V372" s="78">
        <v>5</v>
      </c>
      <c r="W372" s="79">
        <f>Q372</f>
        <v>5</v>
      </c>
      <c r="X372" s="78">
        <v>3</v>
      </c>
      <c r="Y372" s="80">
        <v>3</v>
      </c>
      <c r="Z372" s="78">
        <v>2</v>
      </c>
      <c r="AA372" s="80">
        <v>1</v>
      </c>
      <c r="AB372" s="78">
        <v>1</v>
      </c>
      <c r="AC372" s="80">
        <v>1</v>
      </c>
    </row>
    <row r="373" spans="2:29" ht="15" customHeight="1" x14ac:dyDescent="0.55000000000000004">
      <c r="C373" s="2" t="s">
        <v>495</v>
      </c>
      <c r="D373" s="2"/>
      <c r="E373" s="129"/>
      <c r="F373" s="88" t="s">
        <v>468</v>
      </c>
      <c r="G373" s="2"/>
      <c r="H373" s="46"/>
      <c r="I373" s="2" t="s">
        <v>469</v>
      </c>
      <c r="J373" s="2"/>
      <c r="K373" s="2"/>
      <c r="M373" s="10" t="s">
        <v>469</v>
      </c>
      <c r="N373" s="29" t="s">
        <v>495</v>
      </c>
      <c r="O373" s="90">
        <f t="shared" si="76"/>
        <v>0</v>
      </c>
      <c r="P373" s="24">
        <f t="shared" si="77"/>
        <v>0</v>
      </c>
      <c r="Q373" s="47">
        <v>5</v>
      </c>
      <c r="R373" s="47">
        <f t="shared" si="78"/>
        <v>0</v>
      </c>
      <c r="S373" t="s">
        <v>471</v>
      </c>
      <c r="V373" s="78">
        <v>20</v>
      </c>
      <c r="W373" s="79">
        <f>Q373</f>
        <v>5</v>
      </c>
      <c r="X373" s="78">
        <v>15</v>
      </c>
      <c r="Y373" s="80">
        <v>3</v>
      </c>
      <c r="Z373" s="78">
        <v>10</v>
      </c>
      <c r="AA373" s="80">
        <v>1</v>
      </c>
      <c r="AB373" s="78">
        <v>5</v>
      </c>
      <c r="AC373" s="80">
        <v>1</v>
      </c>
    </row>
    <row r="374" spans="2:29" ht="15" customHeight="1" x14ac:dyDescent="0.55000000000000004">
      <c r="C374" s="2" t="s">
        <v>496</v>
      </c>
      <c r="D374" s="2"/>
      <c r="E374" s="129"/>
      <c r="F374" s="88" t="s">
        <v>472</v>
      </c>
      <c r="G374" s="2"/>
      <c r="H374" s="46"/>
      <c r="I374" s="2" t="s">
        <v>473</v>
      </c>
      <c r="J374" s="2"/>
      <c r="K374" s="2"/>
      <c r="M374" s="10" t="s">
        <v>473</v>
      </c>
      <c r="N374" s="29" t="s">
        <v>496</v>
      </c>
      <c r="O374" s="91">
        <f t="shared" si="76"/>
        <v>0</v>
      </c>
      <c r="P374" s="24">
        <f t="shared" si="77"/>
        <v>0</v>
      </c>
      <c r="Q374" s="47">
        <v>5</v>
      </c>
      <c r="R374" s="47">
        <f t="shared" si="78"/>
        <v>0</v>
      </c>
      <c r="S374" t="s">
        <v>475</v>
      </c>
      <c r="V374" s="78">
        <v>100</v>
      </c>
      <c r="W374" s="79">
        <f t="shared" ref="W374:W376" si="82">Q374</f>
        <v>5</v>
      </c>
      <c r="X374" s="78">
        <v>50</v>
      </c>
      <c r="Y374" s="80">
        <v>3</v>
      </c>
      <c r="Z374" s="78">
        <v>25</v>
      </c>
      <c r="AA374" s="80">
        <v>1</v>
      </c>
      <c r="AB374" s="78">
        <v>10</v>
      </c>
      <c r="AC374" s="80">
        <v>1</v>
      </c>
    </row>
    <row r="375" spans="2:29" ht="15" customHeight="1" x14ac:dyDescent="0.55000000000000004">
      <c r="C375" s="2" t="s">
        <v>497</v>
      </c>
      <c r="D375" s="2"/>
      <c r="E375" s="129"/>
      <c r="F375" s="88" t="s">
        <v>70</v>
      </c>
      <c r="G375" s="2"/>
      <c r="H375" s="46"/>
      <c r="I375" s="2" t="s">
        <v>71</v>
      </c>
      <c r="J375" s="2"/>
      <c r="K375" s="2"/>
      <c r="M375" s="10" t="s">
        <v>71</v>
      </c>
      <c r="N375" s="29" t="s">
        <v>497</v>
      </c>
      <c r="O375" s="59">
        <f t="shared" si="76"/>
        <v>0</v>
      </c>
      <c r="P375" s="24">
        <f t="shared" si="77"/>
        <v>0</v>
      </c>
      <c r="Q375" s="47">
        <v>5</v>
      </c>
      <c r="R375" s="47">
        <f t="shared" si="78"/>
        <v>0</v>
      </c>
      <c r="S375" t="s">
        <v>431</v>
      </c>
      <c r="V375" s="78">
        <v>3000</v>
      </c>
      <c r="W375" s="79">
        <f t="shared" si="82"/>
        <v>5</v>
      </c>
      <c r="X375" s="78">
        <v>1000</v>
      </c>
      <c r="Y375" s="80">
        <v>3</v>
      </c>
      <c r="Z375" s="78">
        <v>100</v>
      </c>
      <c r="AA375" s="80">
        <v>1</v>
      </c>
      <c r="AB375" s="78">
        <v>50</v>
      </c>
      <c r="AC375" s="80">
        <v>1</v>
      </c>
    </row>
    <row r="376" spans="2:29" ht="15" customHeight="1" x14ac:dyDescent="0.55000000000000004">
      <c r="C376" s="2" t="s">
        <v>498</v>
      </c>
      <c r="D376" s="2"/>
      <c r="E376" s="129"/>
      <c r="F376" s="88" t="s">
        <v>477</v>
      </c>
      <c r="G376" s="2"/>
      <c r="H376" s="46"/>
      <c r="I376" s="2" t="s">
        <v>378</v>
      </c>
      <c r="J376" s="2"/>
      <c r="K376" s="2"/>
      <c r="M376" s="10" t="s">
        <v>478</v>
      </c>
      <c r="N376" s="29" t="s">
        <v>498</v>
      </c>
      <c r="O376" s="82">
        <f>H376</f>
        <v>0</v>
      </c>
      <c r="P376" s="24">
        <f t="shared" si="77"/>
        <v>0</v>
      </c>
      <c r="Q376" s="47">
        <v>5</v>
      </c>
      <c r="R376" s="47">
        <f t="shared" si="78"/>
        <v>0</v>
      </c>
      <c r="S376" t="s">
        <v>480</v>
      </c>
      <c r="V376" s="78">
        <v>500000</v>
      </c>
      <c r="W376" s="79">
        <f t="shared" si="82"/>
        <v>5</v>
      </c>
      <c r="X376" s="78">
        <v>250000</v>
      </c>
      <c r="Y376" s="80">
        <v>3</v>
      </c>
      <c r="Z376" s="78">
        <v>100000</v>
      </c>
      <c r="AA376" s="80">
        <v>1</v>
      </c>
      <c r="AB376" s="78">
        <v>5000</v>
      </c>
      <c r="AC376" s="80">
        <v>1</v>
      </c>
    </row>
    <row r="377" spans="2:29" ht="15" customHeight="1" x14ac:dyDescent="0.55000000000000004">
      <c r="C377" s="2"/>
      <c r="D377" s="2" t="s">
        <v>499</v>
      </c>
      <c r="E377" s="3"/>
      <c r="F377" s="2"/>
      <c r="G377" s="2"/>
      <c r="H377" s="2"/>
      <c r="I377" s="2"/>
      <c r="J377" s="2"/>
      <c r="K377" s="2"/>
      <c r="L377" s="2"/>
      <c r="N377" s="29"/>
    </row>
    <row r="378" spans="2:29" ht="15" customHeight="1" x14ac:dyDescent="0.55000000000000004">
      <c r="C378" s="2" t="s">
        <v>802</v>
      </c>
      <c r="D378" s="2"/>
      <c r="E378" s="3"/>
      <c r="F378" s="2" t="s">
        <v>500</v>
      </c>
      <c r="H378" s="46"/>
      <c r="I378" s="2" t="s">
        <v>464</v>
      </c>
      <c r="J378" s="2"/>
      <c r="K378" s="2"/>
      <c r="M378" s="10" t="s">
        <v>465</v>
      </c>
      <c r="N378" s="2" t="s">
        <v>501</v>
      </c>
      <c r="O378" s="92">
        <f t="shared" ref="O378:O379" si="83">H378</f>
        <v>0</v>
      </c>
      <c r="P378" s="74">
        <f>IF(O378&gt;=V378,W378,IF(O378&gt;=X378,Y378,IF(O378&gt;=Z378,AA378,IF(O378&gt;=AB378,AC378,0))))</f>
        <v>0</v>
      </c>
      <c r="Q378" s="47">
        <v>10</v>
      </c>
      <c r="R378" s="47">
        <f>P378</f>
        <v>0</v>
      </c>
      <c r="S378" t="s">
        <v>467</v>
      </c>
      <c r="V378" s="78">
        <v>40</v>
      </c>
      <c r="W378" s="79">
        <f t="shared" ref="W378:W379" si="84">Q378</f>
        <v>10</v>
      </c>
      <c r="X378" s="78">
        <v>20</v>
      </c>
      <c r="Y378" s="80">
        <v>5</v>
      </c>
      <c r="Z378" s="78">
        <v>10</v>
      </c>
      <c r="AA378" s="80">
        <v>3</v>
      </c>
      <c r="AB378" s="78">
        <v>5</v>
      </c>
      <c r="AC378" s="80">
        <v>1</v>
      </c>
    </row>
    <row r="379" spans="2:29" ht="15" customHeight="1" x14ac:dyDescent="0.55000000000000004">
      <c r="C379" s="2" t="s">
        <v>803</v>
      </c>
      <c r="D379" s="2"/>
      <c r="E379" s="3"/>
      <c r="F379" s="2" t="s">
        <v>502</v>
      </c>
      <c r="H379" s="46"/>
      <c r="I379" s="2" t="s">
        <v>464</v>
      </c>
      <c r="J379" s="2"/>
      <c r="K379" s="2"/>
      <c r="M379" s="10" t="s">
        <v>465</v>
      </c>
      <c r="N379" s="2" t="s">
        <v>503</v>
      </c>
      <c r="O379" s="92">
        <f t="shared" si="83"/>
        <v>0</v>
      </c>
      <c r="P379" s="74">
        <f>IF(O379&gt;=V379,W379,IF(O379&gt;=X379,Y379,IF(O379&gt;=Z379,AA379,IF(O379&gt;=AB379,AC379,0))))</f>
        <v>0</v>
      </c>
      <c r="Q379" s="47">
        <v>5</v>
      </c>
      <c r="R379" s="47">
        <f>P379</f>
        <v>0</v>
      </c>
      <c r="S379" t="s">
        <v>467</v>
      </c>
      <c r="V379" s="78">
        <v>50</v>
      </c>
      <c r="W379" s="79">
        <f t="shared" si="84"/>
        <v>5</v>
      </c>
      <c r="X379" s="78">
        <v>30</v>
      </c>
      <c r="Y379" s="80">
        <v>3</v>
      </c>
      <c r="Z379" s="78">
        <v>20</v>
      </c>
      <c r="AA379" s="80">
        <v>1</v>
      </c>
      <c r="AB379" s="78">
        <v>10</v>
      </c>
      <c r="AC379" s="80">
        <v>1</v>
      </c>
    </row>
    <row r="380" spans="2:29" ht="15" customHeight="1" x14ac:dyDescent="0.55000000000000004">
      <c r="C380" s="2"/>
      <c r="D380" s="29" t="s">
        <v>504</v>
      </c>
      <c r="E380" s="3"/>
      <c r="F380" s="2"/>
      <c r="G380" s="2"/>
      <c r="H380" s="2"/>
      <c r="I380" s="2"/>
      <c r="J380" s="2"/>
      <c r="K380" s="2"/>
      <c r="L380" s="2"/>
      <c r="N380" s="2"/>
    </row>
    <row r="381" spans="2:29" ht="15" customHeight="1" x14ac:dyDescent="0.55000000000000004">
      <c r="C381" s="2" t="s">
        <v>804</v>
      </c>
      <c r="D381" s="29"/>
      <c r="E381" s="3"/>
      <c r="F381" s="2" t="s">
        <v>500</v>
      </c>
      <c r="H381" s="46"/>
      <c r="I381" s="2" t="s">
        <v>464</v>
      </c>
      <c r="J381" s="2"/>
      <c r="K381" s="2"/>
      <c r="M381" s="10" t="s">
        <v>465</v>
      </c>
      <c r="N381" s="2" t="s">
        <v>505</v>
      </c>
      <c r="O381" s="92">
        <f t="shared" ref="O381:O382" si="85">H381</f>
        <v>0</v>
      </c>
      <c r="P381" s="74">
        <f>IF(O381&gt;=V381,W381,IF(O381&gt;=X381,Y381,IF(O381&gt;=Z381,AA381,IF(O381&gt;=AB381,AC381,0))))</f>
        <v>0</v>
      </c>
      <c r="Q381" s="47">
        <v>10</v>
      </c>
      <c r="R381" s="47">
        <f>P381</f>
        <v>0</v>
      </c>
      <c r="S381" t="s">
        <v>467</v>
      </c>
      <c r="V381" s="78">
        <v>40</v>
      </c>
      <c r="W381" s="79">
        <f t="shared" ref="W381:W382" si="86">Q381</f>
        <v>10</v>
      </c>
      <c r="X381" s="78">
        <v>20</v>
      </c>
      <c r="Y381" s="80">
        <v>5</v>
      </c>
      <c r="Z381" s="78">
        <v>10</v>
      </c>
      <c r="AA381" s="80">
        <v>3</v>
      </c>
      <c r="AB381" s="78">
        <v>5</v>
      </c>
      <c r="AC381" s="80">
        <v>1</v>
      </c>
    </row>
    <row r="382" spans="2:29" ht="15" customHeight="1" x14ac:dyDescent="0.55000000000000004">
      <c r="C382" s="2" t="s">
        <v>805</v>
      </c>
      <c r="D382" s="29"/>
      <c r="E382" s="3"/>
      <c r="F382" s="2" t="s">
        <v>502</v>
      </c>
      <c r="H382" s="46"/>
      <c r="I382" s="2" t="s">
        <v>464</v>
      </c>
      <c r="J382" s="2"/>
      <c r="K382" s="2"/>
      <c r="M382" s="10" t="s">
        <v>465</v>
      </c>
      <c r="N382" s="2" t="s">
        <v>506</v>
      </c>
      <c r="O382" s="92">
        <f t="shared" si="85"/>
        <v>0</v>
      </c>
      <c r="P382" s="74">
        <f>IF(O382&gt;=V382,W382,IF(O382&gt;=X382,Y382,IF(O382&gt;=Z382,AA382,IF(O382&gt;=AB382,AC382,0))))</f>
        <v>0</v>
      </c>
      <c r="Q382" s="47">
        <v>5</v>
      </c>
      <c r="R382" s="47">
        <f>P382</f>
        <v>0</v>
      </c>
      <c r="S382" t="s">
        <v>467</v>
      </c>
      <c r="V382" s="78">
        <v>50</v>
      </c>
      <c r="W382" s="79">
        <f t="shared" si="86"/>
        <v>5</v>
      </c>
      <c r="X382" s="78">
        <v>30</v>
      </c>
      <c r="Y382" s="80">
        <v>3</v>
      </c>
      <c r="Z382" s="78">
        <v>20</v>
      </c>
      <c r="AA382" s="80">
        <v>1</v>
      </c>
      <c r="AB382" s="78">
        <v>10</v>
      </c>
      <c r="AC382" s="80">
        <v>1</v>
      </c>
    </row>
    <row r="383" spans="2:29" ht="15" customHeight="1" x14ac:dyDescent="0.55000000000000004">
      <c r="C383" s="2"/>
      <c r="D383" s="29" t="s">
        <v>851</v>
      </c>
      <c r="E383" s="3"/>
      <c r="F383" s="2"/>
      <c r="G383" s="2"/>
      <c r="H383" s="2"/>
      <c r="I383" s="2"/>
      <c r="J383" s="2"/>
      <c r="K383" s="2"/>
      <c r="L383" s="2"/>
      <c r="N383" s="29"/>
    </row>
    <row r="384" spans="2:29" ht="15" customHeight="1" x14ac:dyDescent="0.55000000000000004">
      <c r="B384" s="50" t="s">
        <v>50</v>
      </c>
      <c r="C384" s="2" t="s">
        <v>806</v>
      </c>
      <c r="D384" s="29"/>
      <c r="E384" s="3"/>
      <c r="F384" s="2" t="s">
        <v>500</v>
      </c>
      <c r="H384" s="46"/>
      <c r="I384" s="2" t="s">
        <v>464</v>
      </c>
      <c r="J384" s="2"/>
      <c r="K384" s="2"/>
      <c r="M384" s="10" t="s">
        <v>465</v>
      </c>
      <c r="N384" s="2" t="s">
        <v>507</v>
      </c>
      <c r="O384" s="92">
        <f t="shared" si="76"/>
        <v>0</v>
      </c>
      <c r="P384" s="74">
        <f>IF(O384&gt;=V384,W384,IF(O384&gt;=X384,Y384,IF(O384&gt;=Z384,AA384,IF(O384&gt;=AB384,AC384,0))))</f>
        <v>0</v>
      </c>
      <c r="Q384" s="47">
        <v>20</v>
      </c>
      <c r="R384" s="47">
        <f>P384</f>
        <v>0</v>
      </c>
      <c r="S384" t="s">
        <v>467</v>
      </c>
      <c r="V384" s="78">
        <v>30</v>
      </c>
      <c r="W384" s="79">
        <f t="shared" ref="W384:W385" si="87">Q384</f>
        <v>20</v>
      </c>
      <c r="X384" s="78">
        <v>20</v>
      </c>
      <c r="Y384" s="80">
        <v>10</v>
      </c>
      <c r="Z384" s="78">
        <v>10</v>
      </c>
      <c r="AA384" s="80">
        <v>5</v>
      </c>
      <c r="AB384" s="78">
        <v>5</v>
      </c>
      <c r="AC384" s="80">
        <v>3</v>
      </c>
    </row>
    <row r="385" spans="2:29" ht="15" customHeight="1" x14ac:dyDescent="0.55000000000000004">
      <c r="B385" s="67"/>
      <c r="C385" s="2" t="s">
        <v>807</v>
      </c>
      <c r="D385" s="29"/>
      <c r="E385" s="3"/>
      <c r="F385" s="2" t="s">
        <v>502</v>
      </c>
      <c r="H385" s="46"/>
      <c r="I385" s="2" t="s">
        <v>464</v>
      </c>
      <c r="J385" s="2"/>
      <c r="K385" s="2"/>
      <c r="M385" s="10" t="s">
        <v>465</v>
      </c>
      <c r="N385" s="2" t="s">
        <v>508</v>
      </c>
      <c r="O385" s="92">
        <f t="shared" si="76"/>
        <v>0</v>
      </c>
      <c r="P385" s="74">
        <f>IF(O385&gt;=V385,W385,IF(O385&gt;=X385,Y385,IF(O385&gt;=Z385,AA385,IF(O385&gt;=AB385,AC385,0))))</f>
        <v>0</v>
      </c>
      <c r="Q385" s="47">
        <v>5</v>
      </c>
      <c r="R385" s="47">
        <f>P385</f>
        <v>0</v>
      </c>
      <c r="S385" t="s">
        <v>467</v>
      </c>
      <c r="V385" s="78">
        <v>30</v>
      </c>
      <c r="W385" s="79">
        <f t="shared" si="87"/>
        <v>5</v>
      </c>
      <c r="X385" s="78">
        <v>20</v>
      </c>
      <c r="Y385" s="80">
        <v>3</v>
      </c>
      <c r="Z385" s="78">
        <v>10</v>
      </c>
      <c r="AA385" s="80">
        <v>1</v>
      </c>
      <c r="AB385" s="78">
        <v>5</v>
      </c>
      <c r="AC385" s="80">
        <v>1</v>
      </c>
    </row>
    <row r="386" spans="2:29" ht="15" customHeight="1" x14ac:dyDescent="0.55000000000000004">
      <c r="C386" s="2"/>
      <c r="D386" s="29" t="s">
        <v>852</v>
      </c>
      <c r="E386" s="3"/>
      <c r="F386" s="2"/>
      <c r="G386" s="2"/>
      <c r="H386" s="2"/>
      <c r="I386" s="2"/>
      <c r="J386" s="2"/>
      <c r="K386" s="2"/>
      <c r="L386" s="2"/>
      <c r="N386" s="2"/>
    </row>
    <row r="387" spans="2:29" ht="15" customHeight="1" x14ac:dyDescent="0.55000000000000004">
      <c r="B387" s="50" t="s">
        <v>50</v>
      </c>
      <c r="C387" s="2" t="s">
        <v>808</v>
      </c>
      <c r="D387" s="29"/>
      <c r="E387" s="3"/>
      <c r="F387" s="2" t="s">
        <v>500</v>
      </c>
      <c r="H387" s="46"/>
      <c r="I387" s="2" t="s">
        <v>464</v>
      </c>
      <c r="J387" s="2"/>
      <c r="K387" s="2"/>
      <c r="M387" s="10" t="s">
        <v>465</v>
      </c>
      <c r="N387" s="2" t="s">
        <v>509</v>
      </c>
      <c r="O387" s="92">
        <f t="shared" si="76"/>
        <v>0</v>
      </c>
      <c r="P387" s="74">
        <f>IF(O387&gt;=V387,W387,IF(O387&gt;=X387,Y387,IF(O387&gt;=Z387,AA387,IF(O387&gt;=AB387,AC387,0))))</f>
        <v>0</v>
      </c>
      <c r="Q387" s="47">
        <v>20</v>
      </c>
      <c r="R387" s="47">
        <f>P387</f>
        <v>0</v>
      </c>
      <c r="S387" t="s">
        <v>467</v>
      </c>
      <c r="V387" s="78">
        <v>30</v>
      </c>
      <c r="W387" s="79">
        <f t="shared" ref="W387:W388" si="88">Q387</f>
        <v>20</v>
      </c>
      <c r="X387" s="78">
        <v>20</v>
      </c>
      <c r="Y387" s="80">
        <v>10</v>
      </c>
      <c r="Z387" s="78">
        <v>10</v>
      </c>
      <c r="AA387" s="80">
        <v>5</v>
      </c>
      <c r="AB387" s="78">
        <v>5</v>
      </c>
      <c r="AC387" s="80">
        <v>3</v>
      </c>
    </row>
    <row r="388" spans="2:29" ht="15" customHeight="1" x14ac:dyDescent="0.55000000000000004">
      <c r="B388" s="67"/>
      <c r="C388" s="2" t="s">
        <v>809</v>
      </c>
      <c r="D388" s="2"/>
      <c r="E388" s="3"/>
      <c r="F388" s="2" t="s">
        <v>502</v>
      </c>
      <c r="H388" s="46"/>
      <c r="I388" s="2" t="s">
        <v>464</v>
      </c>
      <c r="J388" s="2"/>
      <c r="K388" s="2"/>
      <c r="M388" s="10" t="s">
        <v>465</v>
      </c>
      <c r="N388" s="2" t="s">
        <v>510</v>
      </c>
      <c r="O388" s="92">
        <f t="shared" si="76"/>
        <v>0</v>
      </c>
      <c r="P388" s="74">
        <f>IF(O388&gt;=V388,W388,IF(O388&gt;=X388,Y388,IF(O388&gt;=Z388,AA388,IF(O388&gt;=AB388,AC388,0))))</f>
        <v>0</v>
      </c>
      <c r="Q388" s="47">
        <v>5</v>
      </c>
      <c r="R388" s="47">
        <f>P388</f>
        <v>0</v>
      </c>
      <c r="S388" t="s">
        <v>467</v>
      </c>
      <c r="V388" s="78">
        <v>30</v>
      </c>
      <c r="W388" s="79">
        <f t="shared" si="88"/>
        <v>5</v>
      </c>
      <c r="X388" s="78">
        <v>20</v>
      </c>
      <c r="Y388" s="80">
        <v>3</v>
      </c>
      <c r="Z388" s="78">
        <v>10</v>
      </c>
      <c r="AA388" s="80">
        <v>1</v>
      </c>
      <c r="AB388" s="78">
        <v>5</v>
      </c>
      <c r="AC388" s="80">
        <v>1</v>
      </c>
    </row>
    <row r="389" spans="2:29" ht="15" customHeight="1" thickBot="1" x14ac:dyDescent="0.6">
      <c r="C389" s="2"/>
      <c r="D389" s="2"/>
      <c r="E389" s="3"/>
      <c r="F389" s="2"/>
      <c r="G389" s="2"/>
      <c r="H389" s="2"/>
      <c r="I389" s="2"/>
      <c r="J389" s="2"/>
      <c r="K389" s="2"/>
      <c r="L389" s="2"/>
      <c r="N389" s="2"/>
    </row>
    <row r="390" spans="2:29" ht="15" customHeight="1" thickBot="1" x14ac:dyDescent="0.6">
      <c r="C390" s="27" t="s">
        <v>853</v>
      </c>
      <c r="D390" s="1"/>
      <c r="E390" s="3"/>
      <c r="F390" s="2"/>
      <c r="G390" s="2"/>
      <c r="H390" s="2"/>
      <c r="I390" s="2"/>
      <c r="J390" s="2"/>
      <c r="K390" s="2"/>
      <c r="L390" s="2"/>
      <c r="N390" s="1" t="s">
        <v>511</v>
      </c>
      <c r="Q390" s="44">
        <f>SUM(Q391:Q408)</f>
        <v>100</v>
      </c>
      <c r="R390" s="45">
        <f>SUM(R391:R408)</f>
        <v>0</v>
      </c>
      <c r="V390" s="76" t="s">
        <v>5</v>
      </c>
      <c r="W390" s="76" t="s">
        <v>7</v>
      </c>
      <c r="X390" s="76" t="s">
        <v>5</v>
      </c>
      <c r="Y390" s="76" t="s">
        <v>7</v>
      </c>
      <c r="Z390" s="76" t="s">
        <v>5</v>
      </c>
      <c r="AA390" s="76" t="s">
        <v>7</v>
      </c>
      <c r="AB390" s="76" t="s">
        <v>5</v>
      </c>
      <c r="AC390" s="76" t="s">
        <v>7</v>
      </c>
    </row>
    <row r="391" spans="2:29" ht="15" customHeight="1" x14ac:dyDescent="0.55000000000000004">
      <c r="B391" s="67"/>
      <c r="C391" s="2" t="s">
        <v>810</v>
      </c>
      <c r="D391" s="29" t="s">
        <v>854</v>
      </c>
      <c r="E391" s="3"/>
      <c r="F391" s="2"/>
      <c r="I391" s="46"/>
      <c r="J391" s="2" t="s">
        <v>512</v>
      </c>
      <c r="M391" s="10" t="s">
        <v>513</v>
      </c>
      <c r="N391" s="2" t="s">
        <v>514</v>
      </c>
      <c r="O391" s="93">
        <f>I391</f>
        <v>0</v>
      </c>
      <c r="P391" s="74">
        <f>IF(O391&gt;=V391,W391,IF(O391&gt;=X391,Y391,IF(O391&gt;=Z391,AA391,IF(O391&gt;=AB391,AC391,0))))</f>
        <v>0</v>
      </c>
      <c r="Q391" s="47">
        <v>10</v>
      </c>
      <c r="R391" s="47">
        <f>P391</f>
        <v>0</v>
      </c>
      <c r="S391" t="s">
        <v>515</v>
      </c>
      <c r="V391" s="94">
        <v>5000</v>
      </c>
      <c r="W391" s="79">
        <f t="shared" ref="W391:W392" si="89">Q391</f>
        <v>10</v>
      </c>
      <c r="X391" s="94">
        <v>2500</v>
      </c>
      <c r="Y391" s="80">
        <v>5</v>
      </c>
      <c r="Z391" s="94">
        <v>1000</v>
      </c>
      <c r="AA391" s="80">
        <v>3</v>
      </c>
      <c r="AB391" s="94">
        <v>500</v>
      </c>
      <c r="AC391" s="80">
        <v>1</v>
      </c>
    </row>
    <row r="392" spans="2:29" ht="15" customHeight="1" x14ac:dyDescent="0.55000000000000004">
      <c r="B392" s="67"/>
      <c r="C392" s="2" t="s">
        <v>811</v>
      </c>
      <c r="D392" s="29" t="s">
        <v>855</v>
      </c>
      <c r="E392" s="3"/>
      <c r="F392" s="2"/>
      <c r="I392" s="46"/>
      <c r="J392" s="2" t="s">
        <v>516</v>
      </c>
      <c r="M392" s="10" t="s">
        <v>517</v>
      </c>
      <c r="N392" s="2" t="s">
        <v>518</v>
      </c>
      <c r="O392" s="95">
        <f>I392</f>
        <v>0</v>
      </c>
      <c r="P392" s="74">
        <f>IF(O392&gt;=V392,W392,IF(O392&gt;=X392,Y392,IF(O392&gt;=Z392,AA392,IF(O392&gt;=AB392,AC392,0))))</f>
        <v>0</v>
      </c>
      <c r="Q392" s="47">
        <v>10</v>
      </c>
      <c r="R392" s="47">
        <f>P392</f>
        <v>0</v>
      </c>
      <c r="S392" t="s">
        <v>515</v>
      </c>
      <c r="V392" s="78">
        <v>500000</v>
      </c>
      <c r="W392" s="79">
        <f t="shared" si="89"/>
        <v>10</v>
      </c>
      <c r="X392" s="78">
        <v>250000</v>
      </c>
      <c r="Y392" s="80">
        <v>5</v>
      </c>
      <c r="Z392" s="78">
        <v>100000</v>
      </c>
      <c r="AA392" s="80">
        <v>3</v>
      </c>
      <c r="AB392" s="78">
        <v>50000</v>
      </c>
      <c r="AC392" s="80">
        <v>1</v>
      </c>
    </row>
    <row r="393" spans="2:29" ht="15" customHeight="1" x14ac:dyDescent="0.55000000000000004">
      <c r="C393" s="2"/>
      <c r="D393" s="29" t="s">
        <v>519</v>
      </c>
      <c r="E393" s="3"/>
      <c r="F393" s="2"/>
      <c r="G393" s="2"/>
      <c r="H393" s="2"/>
      <c r="I393" s="2"/>
      <c r="J393" s="2"/>
      <c r="K393" s="2"/>
      <c r="L393" s="2"/>
      <c r="N393" s="2"/>
    </row>
    <row r="394" spans="2:29" ht="15" customHeight="1" x14ac:dyDescent="0.55000000000000004">
      <c r="B394" s="67"/>
      <c r="C394" s="2" t="s">
        <v>812</v>
      </c>
      <c r="D394" s="114"/>
      <c r="E394" s="3" t="s">
        <v>520</v>
      </c>
      <c r="F394" s="2"/>
      <c r="I394" s="46"/>
      <c r="J394" s="58" t="s">
        <v>80</v>
      </c>
      <c r="K394" s="2"/>
      <c r="N394" s="2" t="s">
        <v>521</v>
      </c>
      <c r="O394" s="74">
        <f t="shared" ref="O394:O408" si="90">I394</f>
        <v>0</v>
      </c>
      <c r="P394" s="74">
        <f t="shared" ref="P394:P408" si="91">IF(O394="有り",1,0)</f>
        <v>0</v>
      </c>
      <c r="Q394" s="47">
        <v>10</v>
      </c>
      <c r="R394" s="47">
        <f t="shared" ref="R394:R408" si="92">P394*Q394</f>
        <v>0</v>
      </c>
      <c r="S394" t="s">
        <v>94</v>
      </c>
    </row>
    <row r="395" spans="2:29" ht="15" customHeight="1" x14ac:dyDescent="0.55000000000000004">
      <c r="B395" s="67"/>
      <c r="C395" s="2" t="s">
        <v>813</v>
      </c>
      <c r="D395" s="114"/>
      <c r="E395" s="3" t="s">
        <v>522</v>
      </c>
      <c r="F395" s="2"/>
      <c r="G395" s="2"/>
      <c r="I395" s="46"/>
      <c r="J395" s="58" t="s">
        <v>80</v>
      </c>
      <c r="K395" s="2"/>
      <c r="N395" s="2" t="s">
        <v>523</v>
      </c>
      <c r="O395" s="74">
        <f t="shared" si="90"/>
        <v>0</v>
      </c>
      <c r="P395" s="74">
        <f t="shared" si="91"/>
        <v>0</v>
      </c>
      <c r="Q395" s="47">
        <v>10</v>
      </c>
      <c r="R395" s="47">
        <f t="shared" si="92"/>
        <v>0</v>
      </c>
      <c r="S395" t="s">
        <v>94</v>
      </c>
    </row>
    <row r="396" spans="2:29" ht="15" customHeight="1" x14ac:dyDescent="0.55000000000000004">
      <c r="B396" s="67"/>
      <c r="C396" s="2" t="s">
        <v>525</v>
      </c>
      <c r="D396" s="114"/>
      <c r="E396" s="3" t="s">
        <v>524</v>
      </c>
      <c r="F396" s="2"/>
      <c r="G396" s="2"/>
      <c r="I396" s="46"/>
      <c r="J396" s="58" t="s">
        <v>80</v>
      </c>
      <c r="K396" s="2"/>
      <c r="N396" s="2" t="s">
        <v>525</v>
      </c>
      <c r="O396" s="74">
        <f t="shared" si="90"/>
        <v>0</v>
      </c>
      <c r="P396" s="74">
        <f t="shared" si="91"/>
        <v>0</v>
      </c>
      <c r="Q396" s="47">
        <v>5</v>
      </c>
      <c r="R396" s="47">
        <f t="shared" si="92"/>
        <v>0</v>
      </c>
      <c r="S396" t="s">
        <v>94</v>
      </c>
    </row>
    <row r="397" spans="2:29" ht="15" customHeight="1" x14ac:dyDescent="0.55000000000000004">
      <c r="B397" s="67"/>
      <c r="C397" s="2" t="s">
        <v>527</v>
      </c>
      <c r="D397" s="114"/>
      <c r="E397" s="3" t="s">
        <v>526</v>
      </c>
      <c r="F397" s="2"/>
      <c r="G397" s="2"/>
      <c r="I397" s="46"/>
      <c r="J397" s="58" t="s">
        <v>80</v>
      </c>
      <c r="K397" s="2"/>
      <c r="N397" s="2" t="s">
        <v>527</v>
      </c>
      <c r="O397" s="74">
        <f t="shared" si="90"/>
        <v>0</v>
      </c>
      <c r="P397" s="74">
        <f t="shared" si="91"/>
        <v>0</v>
      </c>
      <c r="Q397" s="47">
        <v>10</v>
      </c>
      <c r="R397" s="47">
        <f t="shared" si="92"/>
        <v>0</v>
      </c>
      <c r="S397" t="s">
        <v>94</v>
      </c>
    </row>
    <row r="398" spans="2:29" ht="15" customHeight="1" x14ac:dyDescent="0.55000000000000004">
      <c r="B398" s="67"/>
      <c r="C398" s="2" t="s">
        <v>529</v>
      </c>
      <c r="D398" s="40"/>
      <c r="E398" s="3" t="s">
        <v>528</v>
      </c>
      <c r="F398" s="2"/>
      <c r="G398" s="2"/>
      <c r="I398" s="46"/>
      <c r="J398" s="58" t="s">
        <v>80</v>
      </c>
      <c r="K398" s="2"/>
      <c r="N398" s="2" t="s">
        <v>529</v>
      </c>
      <c r="O398" s="74">
        <f t="shared" si="90"/>
        <v>0</v>
      </c>
      <c r="P398" s="74">
        <f t="shared" si="91"/>
        <v>0</v>
      </c>
      <c r="Q398" s="47">
        <v>5</v>
      </c>
      <c r="R398" s="47">
        <f t="shared" si="92"/>
        <v>0</v>
      </c>
      <c r="S398" t="s">
        <v>94</v>
      </c>
    </row>
    <row r="399" spans="2:29" ht="15" customHeight="1" x14ac:dyDescent="0.55000000000000004">
      <c r="B399" s="67"/>
      <c r="C399" s="2" t="s">
        <v>678</v>
      </c>
      <c r="D399" s="40"/>
      <c r="E399" s="3" t="s">
        <v>530</v>
      </c>
      <c r="F399" s="2"/>
      <c r="G399" s="2"/>
      <c r="I399" s="46"/>
      <c r="J399" s="58" t="s">
        <v>80</v>
      </c>
      <c r="K399" s="2"/>
      <c r="N399" s="2" t="s">
        <v>531</v>
      </c>
      <c r="O399" s="74">
        <f t="shared" si="90"/>
        <v>0</v>
      </c>
      <c r="P399" s="74">
        <f t="shared" si="91"/>
        <v>0</v>
      </c>
      <c r="Q399" s="47">
        <v>1</v>
      </c>
      <c r="R399" s="47">
        <f t="shared" si="92"/>
        <v>0</v>
      </c>
      <c r="S399" t="s">
        <v>94</v>
      </c>
    </row>
    <row r="400" spans="2:29" ht="15" customHeight="1" x14ac:dyDescent="0.55000000000000004">
      <c r="B400" s="67"/>
      <c r="C400" s="2" t="s">
        <v>679</v>
      </c>
      <c r="D400" s="40"/>
      <c r="E400" s="3" t="s">
        <v>532</v>
      </c>
      <c r="F400" s="2"/>
      <c r="G400" s="2"/>
      <c r="I400" s="46"/>
      <c r="J400" s="58" t="s">
        <v>80</v>
      </c>
      <c r="K400" s="2"/>
      <c r="N400" s="2" t="s">
        <v>533</v>
      </c>
      <c r="O400" s="74">
        <f t="shared" si="90"/>
        <v>0</v>
      </c>
      <c r="P400" s="74">
        <f t="shared" si="91"/>
        <v>0</v>
      </c>
      <c r="Q400" s="47">
        <v>10</v>
      </c>
      <c r="R400" s="47">
        <f t="shared" si="92"/>
        <v>0</v>
      </c>
      <c r="S400" t="s">
        <v>94</v>
      </c>
    </row>
    <row r="401" spans="2:29" ht="15" customHeight="1" x14ac:dyDescent="0.55000000000000004">
      <c r="B401" s="67"/>
      <c r="C401" s="2" t="s">
        <v>680</v>
      </c>
      <c r="D401" s="40"/>
      <c r="E401" s="3" t="s">
        <v>534</v>
      </c>
      <c r="F401" s="2"/>
      <c r="G401" s="2"/>
      <c r="I401" s="46"/>
      <c r="J401" s="58" t="s">
        <v>80</v>
      </c>
      <c r="K401" s="2"/>
      <c r="N401" s="2" t="s">
        <v>535</v>
      </c>
      <c r="O401" s="74">
        <f t="shared" si="90"/>
        <v>0</v>
      </c>
      <c r="P401" s="74">
        <f t="shared" si="91"/>
        <v>0</v>
      </c>
      <c r="Q401" s="47">
        <v>10</v>
      </c>
      <c r="R401" s="47">
        <f t="shared" si="92"/>
        <v>0</v>
      </c>
      <c r="S401" t="s">
        <v>94</v>
      </c>
    </row>
    <row r="402" spans="2:29" ht="15" customHeight="1" x14ac:dyDescent="0.55000000000000004">
      <c r="B402" s="67"/>
      <c r="C402" s="2" t="s">
        <v>681</v>
      </c>
      <c r="D402" s="40"/>
      <c r="E402" s="3" t="s">
        <v>536</v>
      </c>
      <c r="F402" s="2"/>
      <c r="G402" s="2"/>
      <c r="I402" s="46"/>
      <c r="J402" s="58" t="s">
        <v>80</v>
      </c>
      <c r="K402" s="2"/>
      <c r="N402" s="2" t="s">
        <v>537</v>
      </c>
      <c r="O402" s="74">
        <f t="shared" si="90"/>
        <v>0</v>
      </c>
      <c r="P402" s="74">
        <f t="shared" si="91"/>
        <v>0</v>
      </c>
      <c r="Q402" s="47">
        <v>5</v>
      </c>
      <c r="R402" s="47">
        <f t="shared" si="92"/>
        <v>0</v>
      </c>
      <c r="S402" t="s">
        <v>94</v>
      </c>
    </row>
    <row r="403" spans="2:29" ht="15" customHeight="1" x14ac:dyDescent="0.55000000000000004">
      <c r="B403" s="67"/>
      <c r="C403" s="2" t="s">
        <v>682</v>
      </c>
      <c r="D403" s="40"/>
      <c r="E403" s="3" t="s">
        <v>538</v>
      </c>
      <c r="F403" s="2"/>
      <c r="G403" s="2"/>
      <c r="I403" s="46"/>
      <c r="J403" s="58" t="s">
        <v>80</v>
      </c>
      <c r="K403" s="2"/>
      <c r="N403" s="2" t="s">
        <v>539</v>
      </c>
      <c r="O403" s="74">
        <f t="shared" si="90"/>
        <v>0</v>
      </c>
      <c r="P403" s="74">
        <f t="shared" si="91"/>
        <v>0</v>
      </c>
      <c r="Q403" s="47">
        <v>5</v>
      </c>
      <c r="R403" s="47">
        <f t="shared" si="92"/>
        <v>0</v>
      </c>
      <c r="S403" t="s">
        <v>94</v>
      </c>
    </row>
    <row r="404" spans="2:29" ht="15" customHeight="1" x14ac:dyDescent="0.55000000000000004">
      <c r="B404" s="67"/>
      <c r="C404" s="2" t="s">
        <v>683</v>
      </c>
      <c r="D404" s="40"/>
      <c r="E404" s="3" t="s">
        <v>540</v>
      </c>
      <c r="F404" s="2"/>
      <c r="G404" s="2"/>
      <c r="I404" s="46"/>
      <c r="J404" s="58" t="s">
        <v>80</v>
      </c>
      <c r="K404" s="2"/>
      <c r="N404" s="2" t="s">
        <v>541</v>
      </c>
      <c r="O404" s="74">
        <f t="shared" si="90"/>
        <v>0</v>
      </c>
      <c r="P404" s="74">
        <f t="shared" si="91"/>
        <v>0</v>
      </c>
      <c r="Q404" s="47">
        <v>5</v>
      </c>
      <c r="R404" s="47">
        <f t="shared" si="92"/>
        <v>0</v>
      </c>
      <c r="S404" t="s">
        <v>94</v>
      </c>
    </row>
    <row r="405" spans="2:29" ht="15" customHeight="1" x14ac:dyDescent="0.55000000000000004">
      <c r="B405" s="67"/>
      <c r="C405" s="2" t="s">
        <v>684</v>
      </c>
      <c r="D405" s="40"/>
      <c r="E405" s="3" t="s">
        <v>542</v>
      </c>
      <c r="F405" s="2"/>
      <c r="G405" s="2"/>
      <c r="I405" s="46"/>
      <c r="J405" s="58" t="s">
        <v>80</v>
      </c>
      <c r="K405" s="2"/>
      <c r="N405" s="2" t="s">
        <v>543</v>
      </c>
      <c r="O405" s="74">
        <f t="shared" si="90"/>
        <v>0</v>
      </c>
      <c r="P405" s="74">
        <f t="shared" si="91"/>
        <v>0</v>
      </c>
      <c r="Q405" s="47">
        <v>1</v>
      </c>
      <c r="R405" s="47">
        <f t="shared" si="92"/>
        <v>0</v>
      </c>
      <c r="S405" t="s">
        <v>94</v>
      </c>
    </row>
    <row r="406" spans="2:29" ht="15" customHeight="1" x14ac:dyDescent="0.55000000000000004">
      <c r="B406" s="67"/>
      <c r="C406" s="2" t="s">
        <v>545</v>
      </c>
      <c r="D406" s="40"/>
      <c r="E406" s="3" t="s">
        <v>544</v>
      </c>
      <c r="F406" s="2"/>
      <c r="G406" s="2"/>
      <c r="I406" s="46"/>
      <c r="J406" s="58" t="s">
        <v>80</v>
      </c>
      <c r="K406" s="2"/>
      <c r="N406" s="2" t="s">
        <v>545</v>
      </c>
      <c r="O406" s="74">
        <f t="shared" si="90"/>
        <v>0</v>
      </c>
      <c r="P406" s="74">
        <f t="shared" si="91"/>
        <v>0</v>
      </c>
      <c r="Q406" s="47">
        <v>1</v>
      </c>
      <c r="R406" s="47">
        <f t="shared" si="92"/>
        <v>0</v>
      </c>
      <c r="S406" t="s">
        <v>94</v>
      </c>
    </row>
    <row r="407" spans="2:29" ht="15" customHeight="1" x14ac:dyDescent="0.55000000000000004">
      <c r="B407" s="67"/>
      <c r="C407" s="2" t="s">
        <v>547</v>
      </c>
      <c r="D407" s="40"/>
      <c r="E407" s="3" t="s">
        <v>546</v>
      </c>
      <c r="F407" s="2"/>
      <c r="G407" s="2"/>
      <c r="I407" s="46"/>
      <c r="J407" s="58" t="s">
        <v>80</v>
      </c>
      <c r="K407" s="2"/>
      <c r="N407" s="2" t="s">
        <v>547</v>
      </c>
      <c r="O407" s="74">
        <f t="shared" si="90"/>
        <v>0</v>
      </c>
      <c r="P407" s="74">
        <f t="shared" si="91"/>
        <v>0</v>
      </c>
      <c r="Q407" s="47">
        <v>1</v>
      </c>
      <c r="R407" s="47">
        <f t="shared" si="92"/>
        <v>0</v>
      </c>
      <c r="S407" t="s">
        <v>94</v>
      </c>
    </row>
    <row r="408" spans="2:29" ht="15" customHeight="1" x14ac:dyDescent="0.55000000000000004">
      <c r="B408" s="67"/>
      <c r="C408" s="2" t="s">
        <v>549</v>
      </c>
      <c r="D408" s="40"/>
      <c r="E408" s="3" t="s">
        <v>548</v>
      </c>
      <c r="F408" s="2"/>
      <c r="G408" s="2"/>
      <c r="I408" s="46"/>
      <c r="J408" s="58" t="s">
        <v>80</v>
      </c>
      <c r="K408" s="2"/>
      <c r="N408" s="2" t="s">
        <v>549</v>
      </c>
      <c r="O408" s="74">
        <f t="shared" si="90"/>
        <v>0</v>
      </c>
      <c r="P408" s="74">
        <f t="shared" si="91"/>
        <v>0</v>
      </c>
      <c r="Q408" s="47">
        <v>1</v>
      </c>
      <c r="R408" s="47">
        <f t="shared" si="92"/>
        <v>0</v>
      </c>
      <c r="S408" t="s">
        <v>94</v>
      </c>
    </row>
    <row r="409" spans="2:29" ht="15" customHeight="1" thickBot="1" x14ac:dyDescent="0.6">
      <c r="C409" s="2"/>
      <c r="D409" s="2"/>
      <c r="E409" s="3"/>
      <c r="F409" s="2"/>
      <c r="G409" s="2"/>
      <c r="H409" s="2"/>
      <c r="I409" s="2"/>
      <c r="J409" s="2"/>
      <c r="K409" s="2"/>
      <c r="L409" s="2"/>
      <c r="N409" s="2"/>
    </row>
    <row r="410" spans="2:29" ht="15" customHeight="1" thickBot="1" x14ac:dyDescent="0.6">
      <c r="C410" s="27" t="s">
        <v>856</v>
      </c>
      <c r="D410" s="1"/>
      <c r="E410" s="3"/>
      <c r="F410" s="2"/>
      <c r="G410" s="2"/>
      <c r="H410" s="2"/>
      <c r="I410" s="2"/>
      <c r="J410" s="2"/>
      <c r="K410" s="2"/>
      <c r="L410" s="2"/>
      <c r="N410" s="1" t="s">
        <v>550</v>
      </c>
      <c r="Q410" s="44">
        <f>SUM(Q411:Q419)</f>
        <v>60</v>
      </c>
      <c r="R410" s="45">
        <f>SUM(R411:R419)</f>
        <v>0</v>
      </c>
      <c r="V410" s="76" t="s">
        <v>5</v>
      </c>
      <c r="W410" s="76" t="s">
        <v>7</v>
      </c>
      <c r="X410" s="76" t="s">
        <v>5</v>
      </c>
      <c r="Y410" s="76" t="s">
        <v>7</v>
      </c>
      <c r="Z410" s="76" t="s">
        <v>5</v>
      </c>
      <c r="AA410" s="76" t="s">
        <v>7</v>
      </c>
      <c r="AB410" s="76" t="s">
        <v>5</v>
      </c>
      <c r="AC410" s="76" t="s">
        <v>7</v>
      </c>
    </row>
    <row r="411" spans="2:29" ht="15" customHeight="1" x14ac:dyDescent="0.55000000000000004">
      <c r="B411" s="67"/>
      <c r="C411" s="2" t="s">
        <v>814</v>
      </c>
      <c r="D411" s="29" t="s">
        <v>857</v>
      </c>
      <c r="E411" s="3"/>
      <c r="F411" s="2"/>
      <c r="G411" s="2"/>
      <c r="I411" s="46"/>
      <c r="J411" s="2" t="s">
        <v>512</v>
      </c>
      <c r="M411" s="10" t="s">
        <v>513</v>
      </c>
      <c r="N411" s="2" t="s">
        <v>551</v>
      </c>
      <c r="O411" s="93">
        <f>I411</f>
        <v>0</v>
      </c>
      <c r="P411" s="74">
        <f>IF(O411&gt;=V411,W411,IF(O411&gt;=X411,Y411,IF(O411&gt;=Z411,AA411,IF(O411&gt;=AB411,AC411,0))))</f>
        <v>0</v>
      </c>
      <c r="Q411" s="47">
        <v>10</v>
      </c>
      <c r="R411" s="47">
        <f>P411</f>
        <v>0</v>
      </c>
      <c r="S411" t="s">
        <v>515</v>
      </c>
      <c r="V411" s="94">
        <v>500</v>
      </c>
      <c r="W411" s="79">
        <f>Q411</f>
        <v>10</v>
      </c>
      <c r="X411" s="94">
        <v>250</v>
      </c>
      <c r="Y411" s="80">
        <v>5</v>
      </c>
      <c r="Z411" s="94">
        <v>100</v>
      </c>
      <c r="AA411" s="80">
        <v>3</v>
      </c>
      <c r="AB411" s="94">
        <v>50</v>
      </c>
      <c r="AC411" s="80">
        <v>1</v>
      </c>
    </row>
    <row r="412" spans="2:29" ht="15" customHeight="1" x14ac:dyDescent="0.55000000000000004">
      <c r="B412" s="67"/>
      <c r="C412" s="2"/>
      <c r="D412" s="2" t="s">
        <v>552</v>
      </c>
      <c r="E412" s="3"/>
      <c r="F412" s="2"/>
      <c r="G412" s="2"/>
      <c r="H412" s="2"/>
      <c r="I412" s="2"/>
      <c r="J412" s="2"/>
      <c r="K412" s="2"/>
      <c r="L412" s="2"/>
      <c r="N412" s="2"/>
    </row>
    <row r="413" spans="2:29" ht="15" customHeight="1" x14ac:dyDescent="0.55000000000000004">
      <c r="B413" s="67"/>
      <c r="C413" s="2" t="s">
        <v>815</v>
      </c>
      <c r="D413" s="40"/>
      <c r="E413" s="3" t="s">
        <v>553</v>
      </c>
      <c r="F413" s="2"/>
      <c r="G413" s="2"/>
      <c r="I413" s="46"/>
      <c r="J413" s="58" t="s">
        <v>80</v>
      </c>
      <c r="K413" s="2"/>
      <c r="N413" s="2" t="s">
        <v>554</v>
      </c>
      <c r="O413" s="74">
        <f t="shared" ref="O413:O419" si="93">I413</f>
        <v>0</v>
      </c>
      <c r="P413" s="74">
        <f t="shared" ref="P413:P419" si="94">IF(O413="有り",1,0)</f>
        <v>0</v>
      </c>
      <c r="Q413" s="47">
        <v>10</v>
      </c>
      <c r="R413" s="47">
        <f t="shared" ref="R413:R419" si="95">P413*Q413</f>
        <v>0</v>
      </c>
      <c r="S413" t="s">
        <v>94</v>
      </c>
    </row>
    <row r="414" spans="2:29" ht="15" customHeight="1" x14ac:dyDescent="0.55000000000000004">
      <c r="B414" s="67"/>
      <c r="C414" s="2" t="s">
        <v>816</v>
      </c>
      <c r="D414" s="40"/>
      <c r="E414" s="3" t="s">
        <v>555</v>
      </c>
      <c r="F414" s="2"/>
      <c r="G414" s="2"/>
      <c r="I414" s="46"/>
      <c r="J414" s="58" t="s">
        <v>80</v>
      </c>
      <c r="K414" s="2"/>
      <c r="N414" s="2" t="s">
        <v>556</v>
      </c>
      <c r="O414" s="74">
        <f t="shared" si="93"/>
        <v>0</v>
      </c>
      <c r="P414" s="74">
        <f t="shared" si="94"/>
        <v>0</v>
      </c>
      <c r="Q414" s="47">
        <v>10</v>
      </c>
      <c r="R414" s="47">
        <f t="shared" si="95"/>
        <v>0</v>
      </c>
      <c r="S414" t="s">
        <v>94</v>
      </c>
    </row>
    <row r="415" spans="2:29" ht="15" customHeight="1" x14ac:dyDescent="0.55000000000000004">
      <c r="B415" s="67"/>
      <c r="C415" s="2" t="s">
        <v>558</v>
      </c>
      <c r="D415" s="40"/>
      <c r="E415" s="3" t="s">
        <v>557</v>
      </c>
      <c r="F415" s="2"/>
      <c r="G415" s="2"/>
      <c r="I415" s="46"/>
      <c r="J415" s="58" t="s">
        <v>80</v>
      </c>
      <c r="K415" s="2"/>
      <c r="N415" s="2" t="s">
        <v>558</v>
      </c>
      <c r="O415" s="74">
        <f t="shared" si="93"/>
        <v>0</v>
      </c>
      <c r="P415" s="74">
        <f t="shared" si="94"/>
        <v>0</v>
      </c>
      <c r="Q415" s="47">
        <v>5</v>
      </c>
      <c r="R415" s="47">
        <f t="shared" si="95"/>
        <v>0</v>
      </c>
      <c r="S415" t="s">
        <v>94</v>
      </c>
    </row>
    <row r="416" spans="2:29" ht="15" customHeight="1" x14ac:dyDescent="0.55000000000000004">
      <c r="B416" s="67"/>
      <c r="C416" s="2" t="s">
        <v>560</v>
      </c>
      <c r="D416" s="40"/>
      <c r="E416" s="3" t="s">
        <v>559</v>
      </c>
      <c r="F416" s="2"/>
      <c r="G416" s="2"/>
      <c r="I416" s="46"/>
      <c r="J416" s="58" t="s">
        <v>80</v>
      </c>
      <c r="K416" s="2"/>
      <c r="N416" s="2" t="s">
        <v>560</v>
      </c>
      <c r="O416" s="74">
        <f t="shared" si="93"/>
        <v>0</v>
      </c>
      <c r="P416" s="74">
        <f t="shared" si="94"/>
        <v>0</v>
      </c>
      <c r="Q416" s="47">
        <v>5</v>
      </c>
      <c r="R416" s="47">
        <f t="shared" si="95"/>
        <v>0</v>
      </c>
      <c r="S416" t="s">
        <v>94</v>
      </c>
    </row>
    <row r="417" spans="2:29" ht="15" customHeight="1" x14ac:dyDescent="0.55000000000000004">
      <c r="B417" s="67"/>
      <c r="C417" s="2" t="s">
        <v>562</v>
      </c>
      <c r="D417" s="40"/>
      <c r="E417" s="3" t="s">
        <v>561</v>
      </c>
      <c r="F417" s="2"/>
      <c r="G417" s="2"/>
      <c r="I417" s="46"/>
      <c r="J417" s="58" t="s">
        <v>80</v>
      </c>
      <c r="K417" s="2"/>
      <c r="N417" s="2" t="s">
        <v>562</v>
      </c>
      <c r="O417" s="74">
        <f t="shared" si="93"/>
        <v>0</v>
      </c>
      <c r="P417" s="74">
        <f t="shared" si="94"/>
        <v>0</v>
      </c>
      <c r="Q417" s="47">
        <v>10</v>
      </c>
      <c r="R417" s="47">
        <f t="shared" si="95"/>
        <v>0</v>
      </c>
      <c r="S417" t="s">
        <v>94</v>
      </c>
    </row>
    <row r="418" spans="2:29" ht="15" customHeight="1" x14ac:dyDescent="0.55000000000000004">
      <c r="B418" s="67"/>
      <c r="C418" s="2" t="s">
        <v>564</v>
      </c>
      <c r="D418" s="40"/>
      <c r="E418" s="3" t="s">
        <v>563</v>
      </c>
      <c r="F418" s="2"/>
      <c r="G418" s="2"/>
      <c r="I418" s="46"/>
      <c r="J418" s="58" t="s">
        <v>80</v>
      </c>
      <c r="K418" s="2"/>
      <c r="N418" s="2" t="s">
        <v>564</v>
      </c>
      <c r="O418" s="74">
        <f t="shared" si="93"/>
        <v>0</v>
      </c>
      <c r="P418" s="74">
        <f t="shared" si="94"/>
        <v>0</v>
      </c>
      <c r="Q418" s="47">
        <v>5</v>
      </c>
      <c r="R418" s="47">
        <f t="shared" si="95"/>
        <v>0</v>
      </c>
      <c r="S418" t="s">
        <v>94</v>
      </c>
    </row>
    <row r="419" spans="2:29" ht="15" customHeight="1" x14ac:dyDescent="0.55000000000000004">
      <c r="B419" s="67"/>
      <c r="C419" s="2" t="s">
        <v>566</v>
      </c>
      <c r="D419" s="40"/>
      <c r="E419" s="3" t="s">
        <v>565</v>
      </c>
      <c r="F419" s="2"/>
      <c r="G419" s="2"/>
      <c r="I419" s="46"/>
      <c r="J419" s="58" t="s">
        <v>80</v>
      </c>
      <c r="K419" s="2"/>
      <c r="N419" s="2" t="s">
        <v>566</v>
      </c>
      <c r="O419" s="74">
        <f t="shared" si="93"/>
        <v>0</v>
      </c>
      <c r="P419" s="74">
        <f t="shared" si="94"/>
        <v>0</v>
      </c>
      <c r="Q419" s="47">
        <v>5</v>
      </c>
      <c r="R419" s="47">
        <f t="shared" si="95"/>
        <v>0</v>
      </c>
      <c r="S419" t="s">
        <v>94</v>
      </c>
    </row>
    <row r="420" spans="2:29" ht="15" customHeight="1" thickBot="1" x14ac:dyDescent="0.6">
      <c r="C420" s="2"/>
      <c r="D420" s="2"/>
      <c r="E420" s="3"/>
      <c r="F420" s="2"/>
      <c r="G420" s="96"/>
      <c r="H420" s="2"/>
      <c r="I420" s="2"/>
      <c r="J420" s="2"/>
      <c r="K420" s="2"/>
      <c r="L420" s="2"/>
      <c r="N420" s="2"/>
    </row>
    <row r="421" spans="2:29" ht="15" customHeight="1" thickBot="1" x14ac:dyDescent="0.6">
      <c r="C421" s="27" t="s">
        <v>858</v>
      </c>
      <c r="D421" s="1"/>
      <c r="E421" s="3"/>
      <c r="F421" s="2"/>
      <c r="G421" s="2"/>
      <c r="H421" s="2"/>
      <c r="I421" s="2"/>
      <c r="J421" s="2"/>
      <c r="K421" s="2"/>
      <c r="L421" s="2"/>
      <c r="N421" s="1" t="s">
        <v>567</v>
      </c>
      <c r="Q421" s="44">
        <f>SUM(Q422:Q430)</f>
        <v>60</v>
      </c>
      <c r="R421" s="45">
        <f>SUM(R422:R430)</f>
        <v>0</v>
      </c>
      <c r="V421" s="76" t="s">
        <v>5</v>
      </c>
      <c r="W421" s="76" t="s">
        <v>7</v>
      </c>
      <c r="X421" s="76" t="s">
        <v>5</v>
      </c>
      <c r="Y421" s="76" t="s">
        <v>7</v>
      </c>
      <c r="Z421" s="76" t="s">
        <v>5</v>
      </c>
      <c r="AA421" s="76" t="s">
        <v>7</v>
      </c>
      <c r="AB421" s="76" t="s">
        <v>5</v>
      </c>
      <c r="AC421" s="76" t="s">
        <v>7</v>
      </c>
    </row>
    <row r="422" spans="2:29" ht="15" customHeight="1" x14ac:dyDescent="0.55000000000000004">
      <c r="B422" s="67"/>
      <c r="C422" s="2" t="s">
        <v>817</v>
      </c>
      <c r="D422" s="29" t="s">
        <v>857</v>
      </c>
      <c r="E422" s="3"/>
      <c r="F422" s="2"/>
      <c r="G422" s="2"/>
      <c r="I422" s="46"/>
      <c r="J422" s="2" t="s">
        <v>512</v>
      </c>
      <c r="M422" s="10" t="s">
        <v>513</v>
      </c>
      <c r="N422" s="2" t="s">
        <v>568</v>
      </c>
      <c r="O422" s="93">
        <f>I422</f>
        <v>0</v>
      </c>
      <c r="P422" s="74">
        <f>IF(O422&gt;=V422,W422,IF(O422&gt;=X422,Y422,IF(O422&gt;=Z422,AA422,IF(O422&gt;=AB422,AC422,0))))</f>
        <v>0</v>
      </c>
      <c r="Q422" s="47">
        <v>10</v>
      </c>
      <c r="R422" s="47">
        <f>P422</f>
        <v>0</v>
      </c>
      <c r="S422" t="s">
        <v>515</v>
      </c>
      <c r="V422" s="94">
        <v>300</v>
      </c>
      <c r="W422" s="79">
        <f>Q422</f>
        <v>10</v>
      </c>
      <c r="X422" s="94">
        <v>150</v>
      </c>
      <c r="Y422" s="80">
        <v>5</v>
      </c>
      <c r="Z422" s="94">
        <v>50</v>
      </c>
      <c r="AA422" s="80">
        <v>3</v>
      </c>
      <c r="AB422" s="94">
        <v>10</v>
      </c>
      <c r="AC422" s="80">
        <v>1</v>
      </c>
    </row>
    <row r="423" spans="2:29" ht="15" customHeight="1" x14ac:dyDescent="0.55000000000000004">
      <c r="B423" s="67"/>
      <c r="C423" s="2"/>
      <c r="D423" s="2" t="s">
        <v>569</v>
      </c>
      <c r="E423" s="3"/>
      <c r="F423" s="2"/>
      <c r="G423" s="2"/>
      <c r="H423" s="2"/>
      <c r="I423" s="2"/>
      <c r="J423" s="2"/>
      <c r="K423" s="2"/>
      <c r="L423" s="2"/>
      <c r="N423" s="2"/>
    </row>
    <row r="424" spans="2:29" ht="15" customHeight="1" x14ac:dyDescent="0.55000000000000004">
      <c r="B424" s="67"/>
      <c r="C424" s="2" t="s">
        <v>818</v>
      </c>
      <c r="D424" s="40"/>
      <c r="E424" s="3" t="s">
        <v>553</v>
      </c>
      <c r="F424" s="2"/>
      <c r="G424" s="2"/>
      <c r="I424" s="46"/>
      <c r="J424" s="58" t="s">
        <v>80</v>
      </c>
      <c r="K424" s="2"/>
      <c r="N424" s="2" t="s">
        <v>570</v>
      </c>
      <c r="O424" s="74">
        <f t="shared" ref="O424:O430" si="96">I424</f>
        <v>0</v>
      </c>
      <c r="P424" s="74">
        <f t="shared" ref="P424:P430" si="97">IF(O424="有り",1,0)</f>
        <v>0</v>
      </c>
      <c r="Q424" s="47">
        <v>10</v>
      </c>
      <c r="R424" s="47">
        <f t="shared" ref="R424:R430" si="98">P424*Q424</f>
        <v>0</v>
      </c>
      <c r="S424" t="s">
        <v>94</v>
      </c>
    </row>
    <row r="425" spans="2:29" ht="15" customHeight="1" x14ac:dyDescent="0.55000000000000004">
      <c r="B425" s="67"/>
      <c r="C425" s="2" t="s">
        <v>819</v>
      </c>
      <c r="D425" s="40"/>
      <c r="E425" s="3" t="s">
        <v>555</v>
      </c>
      <c r="F425" s="2"/>
      <c r="G425" s="2"/>
      <c r="I425" s="46"/>
      <c r="J425" s="58" t="s">
        <v>80</v>
      </c>
      <c r="K425" s="2"/>
      <c r="N425" s="2" t="s">
        <v>571</v>
      </c>
      <c r="O425" s="74">
        <f t="shared" si="96"/>
        <v>0</v>
      </c>
      <c r="P425" s="74">
        <f t="shared" si="97"/>
        <v>0</v>
      </c>
      <c r="Q425" s="47">
        <v>10</v>
      </c>
      <c r="R425" s="47">
        <f t="shared" si="98"/>
        <v>0</v>
      </c>
      <c r="S425" t="s">
        <v>94</v>
      </c>
    </row>
    <row r="426" spans="2:29" ht="15" customHeight="1" x14ac:dyDescent="0.55000000000000004">
      <c r="B426" s="67"/>
      <c r="C426" s="2" t="s">
        <v>573</v>
      </c>
      <c r="D426" s="40"/>
      <c r="E426" s="3" t="s">
        <v>572</v>
      </c>
      <c r="F426" s="2"/>
      <c r="G426" s="2"/>
      <c r="I426" s="46"/>
      <c r="J426" s="58" t="s">
        <v>80</v>
      </c>
      <c r="K426" s="2"/>
      <c r="N426" s="2" t="s">
        <v>573</v>
      </c>
      <c r="O426" s="74">
        <f t="shared" si="96"/>
        <v>0</v>
      </c>
      <c r="P426" s="74">
        <f t="shared" si="97"/>
        <v>0</v>
      </c>
      <c r="Q426" s="47">
        <v>5</v>
      </c>
      <c r="R426" s="47">
        <f t="shared" si="98"/>
        <v>0</v>
      </c>
      <c r="S426" t="s">
        <v>94</v>
      </c>
    </row>
    <row r="427" spans="2:29" ht="15" customHeight="1" x14ac:dyDescent="0.55000000000000004">
      <c r="B427" s="67"/>
      <c r="C427" s="2" t="s">
        <v>574</v>
      </c>
      <c r="D427" s="40"/>
      <c r="E427" s="3" t="s">
        <v>559</v>
      </c>
      <c r="F427" s="2"/>
      <c r="G427" s="2"/>
      <c r="I427" s="46"/>
      <c r="J427" s="58" t="s">
        <v>80</v>
      </c>
      <c r="K427" s="2"/>
      <c r="N427" s="2" t="s">
        <v>574</v>
      </c>
      <c r="O427" s="74">
        <f t="shared" si="96"/>
        <v>0</v>
      </c>
      <c r="P427" s="74">
        <f t="shared" si="97"/>
        <v>0</v>
      </c>
      <c r="Q427" s="47">
        <v>5</v>
      </c>
      <c r="R427" s="47">
        <f t="shared" si="98"/>
        <v>0</v>
      </c>
      <c r="S427" t="s">
        <v>94</v>
      </c>
    </row>
    <row r="428" spans="2:29" ht="15" customHeight="1" x14ac:dyDescent="0.55000000000000004">
      <c r="B428" s="67"/>
      <c r="C428" s="2" t="s">
        <v>575</v>
      </c>
      <c r="D428" s="40"/>
      <c r="E428" s="3" t="s">
        <v>561</v>
      </c>
      <c r="F428" s="2"/>
      <c r="G428" s="2"/>
      <c r="I428" s="46"/>
      <c r="J428" s="58" t="s">
        <v>80</v>
      </c>
      <c r="K428" s="2"/>
      <c r="N428" s="2" t="s">
        <v>575</v>
      </c>
      <c r="O428" s="74">
        <f t="shared" si="96"/>
        <v>0</v>
      </c>
      <c r="P428" s="74">
        <f t="shared" si="97"/>
        <v>0</v>
      </c>
      <c r="Q428" s="47">
        <v>10</v>
      </c>
      <c r="R428" s="47">
        <f t="shared" si="98"/>
        <v>0</v>
      </c>
      <c r="S428" t="s">
        <v>94</v>
      </c>
    </row>
    <row r="429" spans="2:29" ht="15" customHeight="1" x14ac:dyDescent="0.55000000000000004">
      <c r="B429" s="67"/>
      <c r="C429" s="2" t="s">
        <v>576</v>
      </c>
      <c r="D429" s="40"/>
      <c r="E429" s="3" t="s">
        <v>563</v>
      </c>
      <c r="F429" s="2"/>
      <c r="G429" s="2"/>
      <c r="I429" s="46"/>
      <c r="J429" s="58" t="s">
        <v>80</v>
      </c>
      <c r="K429" s="2"/>
      <c r="N429" s="2" t="s">
        <v>576</v>
      </c>
      <c r="O429" s="74">
        <f t="shared" si="96"/>
        <v>0</v>
      </c>
      <c r="P429" s="74">
        <f t="shared" si="97"/>
        <v>0</v>
      </c>
      <c r="Q429" s="47">
        <v>5</v>
      </c>
      <c r="R429" s="47">
        <f t="shared" si="98"/>
        <v>0</v>
      </c>
      <c r="S429" t="s">
        <v>94</v>
      </c>
    </row>
    <row r="430" spans="2:29" ht="15" customHeight="1" x14ac:dyDescent="0.55000000000000004">
      <c r="B430" s="67"/>
      <c r="C430" s="2" t="s">
        <v>577</v>
      </c>
      <c r="D430" s="40"/>
      <c r="E430" s="3" t="s">
        <v>565</v>
      </c>
      <c r="F430" s="2"/>
      <c r="G430" s="2"/>
      <c r="I430" s="46"/>
      <c r="J430" s="58" t="s">
        <v>80</v>
      </c>
      <c r="K430" s="2"/>
      <c r="N430" s="2" t="s">
        <v>577</v>
      </c>
      <c r="O430" s="74">
        <f t="shared" si="96"/>
        <v>0</v>
      </c>
      <c r="P430" s="74">
        <f t="shared" si="97"/>
        <v>0</v>
      </c>
      <c r="Q430" s="47">
        <v>5</v>
      </c>
      <c r="R430" s="47">
        <f t="shared" si="98"/>
        <v>0</v>
      </c>
      <c r="S430" t="s">
        <v>94</v>
      </c>
    </row>
    <row r="431" spans="2:29" ht="15" customHeight="1" thickBot="1" x14ac:dyDescent="0.6">
      <c r="C431" s="2"/>
      <c r="D431" s="2"/>
      <c r="E431" s="3"/>
      <c r="F431" s="2"/>
      <c r="G431" s="2"/>
      <c r="H431" s="2"/>
      <c r="I431" s="2"/>
      <c r="J431" s="2"/>
      <c r="K431" s="2"/>
      <c r="L431" s="2"/>
      <c r="N431" s="2"/>
    </row>
    <row r="432" spans="2:29" ht="15" customHeight="1" thickBot="1" x14ac:dyDescent="0.6">
      <c r="C432" s="27" t="s">
        <v>859</v>
      </c>
      <c r="D432" s="1"/>
      <c r="E432" s="97"/>
      <c r="F432" s="1"/>
      <c r="G432" s="2"/>
      <c r="H432" s="2"/>
      <c r="I432" s="2"/>
      <c r="J432" s="2"/>
      <c r="K432" s="2"/>
      <c r="L432" s="2"/>
      <c r="N432" s="1" t="s">
        <v>578</v>
      </c>
      <c r="Q432" s="44">
        <f>SUM(Q433:Q436)</f>
        <v>50</v>
      </c>
      <c r="R432" s="45">
        <f>SUM(R433:R436)</f>
        <v>0</v>
      </c>
      <c r="V432" s="76" t="s">
        <v>5</v>
      </c>
      <c r="W432" s="76" t="s">
        <v>7</v>
      </c>
      <c r="X432" s="76" t="s">
        <v>5</v>
      </c>
      <c r="Y432" s="76" t="s">
        <v>7</v>
      </c>
      <c r="Z432" s="76" t="s">
        <v>5</v>
      </c>
      <c r="AA432" s="76" t="s">
        <v>7</v>
      </c>
      <c r="AB432" s="76" t="s">
        <v>5</v>
      </c>
      <c r="AC432" s="76" t="s">
        <v>7</v>
      </c>
    </row>
    <row r="433" spans="2:29" ht="15" customHeight="1" x14ac:dyDescent="0.55000000000000004">
      <c r="B433" s="67"/>
      <c r="C433" s="2" t="s">
        <v>820</v>
      </c>
      <c r="D433" s="29" t="s">
        <v>860</v>
      </c>
      <c r="E433" s="3"/>
      <c r="F433" s="2"/>
      <c r="G433" s="2"/>
      <c r="I433" s="46"/>
      <c r="J433" s="2" t="s">
        <v>579</v>
      </c>
      <c r="M433" s="10" t="s">
        <v>579</v>
      </c>
      <c r="N433" s="2" t="s">
        <v>580</v>
      </c>
      <c r="O433" s="98">
        <f>I433</f>
        <v>0</v>
      </c>
      <c r="P433" s="74">
        <f>IF(O433&gt;=V433,W433,IF(O433&gt;=X433,Y433,IF(O433&gt;=Z433,AA433,IF(O433&gt;=AB433,AC433,0))))</f>
        <v>0</v>
      </c>
      <c r="Q433" s="47">
        <v>20</v>
      </c>
      <c r="R433" s="47">
        <f t="shared" ref="R433:R434" si="99">P433</f>
        <v>0</v>
      </c>
      <c r="S433" t="s">
        <v>515</v>
      </c>
      <c r="V433" s="78">
        <v>400000</v>
      </c>
      <c r="W433" s="79">
        <f>Q433</f>
        <v>20</v>
      </c>
      <c r="X433" s="78">
        <v>200000</v>
      </c>
      <c r="Y433" s="80">
        <v>5</v>
      </c>
      <c r="Z433" s="78">
        <v>100000</v>
      </c>
      <c r="AA433" s="80">
        <v>3</v>
      </c>
      <c r="AB433" s="78">
        <v>50000</v>
      </c>
      <c r="AC433" s="99">
        <v>1</v>
      </c>
    </row>
    <row r="434" spans="2:29" ht="15" customHeight="1" x14ac:dyDescent="0.55000000000000004">
      <c r="B434" s="67"/>
      <c r="C434" s="2" t="s">
        <v>821</v>
      </c>
      <c r="D434" s="29" t="s">
        <v>861</v>
      </c>
      <c r="E434" s="3"/>
      <c r="F434" s="2"/>
      <c r="G434" s="2"/>
      <c r="I434" s="46"/>
      <c r="J434" s="2" t="s">
        <v>579</v>
      </c>
      <c r="M434" s="10" t="s">
        <v>579</v>
      </c>
      <c r="N434" s="2" t="s">
        <v>581</v>
      </c>
      <c r="O434" s="98">
        <f>I434</f>
        <v>0</v>
      </c>
      <c r="P434" s="74">
        <f>IF(O434&gt;=V434,W434,IF(O434&gt;=X434,Y434,IF(O434&gt;=Z434,AA434,IF(O434&gt;=AB434,AC434,0))))</f>
        <v>0</v>
      </c>
      <c r="Q434" s="47">
        <v>20</v>
      </c>
      <c r="R434" s="47">
        <f t="shared" si="99"/>
        <v>0</v>
      </c>
      <c r="S434" t="s">
        <v>515</v>
      </c>
      <c r="V434" s="78">
        <v>1000000</v>
      </c>
      <c r="W434" s="79">
        <f>Q434</f>
        <v>20</v>
      </c>
      <c r="X434" s="78">
        <v>500000</v>
      </c>
      <c r="Y434" s="80">
        <v>5</v>
      </c>
      <c r="Z434" s="78">
        <v>250000</v>
      </c>
      <c r="AA434" s="80">
        <v>3</v>
      </c>
      <c r="AB434" s="78">
        <v>100000</v>
      </c>
      <c r="AC434" s="99">
        <v>1</v>
      </c>
    </row>
    <row r="435" spans="2:29" ht="15" customHeight="1" x14ac:dyDescent="0.55000000000000004">
      <c r="C435" s="2"/>
      <c r="D435" s="29" t="s">
        <v>582</v>
      </c>
      <c r="E435" s="3"/>
      <c r="F435" s="2"/>
      <c r="G435" s="2"/>
      <c r="H435" s="2"/>
      <c r="I435" s="2"/>
      <c r="J435" s="2"/>
      <c r="K435" s="2"/>
      <c r="L435" s="2"/>
      <c r="N435" s="2"/>
    </row>
    <row r="436" spans="2:29" ht="15" customHeight="1" x14ac:dyDescent="0.55000000000000004">
      <c r="B436" s="67"/>
      <c r="C436" s="2" t="s">
        <v>822</v>
      </c>
      <c r="D436" s="2" t="s">
        <v>583</v>
      </c>
      <c r="E436" s="3"/>
      <c r="F436" s="2"/>
      <c r="G436" s="2"/>
      <c r="I436" s="46"/>
      <c r="J436" s="58" t="s">
        <v>80</v>
      </c>
      <c r="K436" s="2"/>
      <c r="N436" s="2" t="s">
        <v>584</v>
      </c>
      <c r="O436" s="74">
        <f>I436</f>
        <v>0</v>
      </c>
      <c r="P436" s="74">
        <f>IF(O436="有り",1,0)</f>
        <v>0</v>
      </c>
      <c r="Q436" s="47">
        <v>10</v>
      </c>
      <c r="R436" s="47">
        <f t="shared" ref="R436" si="100">P436*Q436</f>
        <v>0</v>
      </c>
      <c r="S436" t="s">
        <v>94</v>
      </c>
    </row>
    <row r="437" spans="2:29" ht="15" customHeight="1" thickBot="1" x14ac:dyDescent="0.6">
      <c r="C437" s="2"/>
      <c r="D437" s="2"/>
      <c r="E437" s="3"/>
      <c r="F437" s="2"/>
      <c r="G437" s="2"/>
      <c r="H437" s="2"/>
      <c r="I437" s="2"/>
      <c r="J437" s="2"/>
      <c r="K437" s="2"/>
      <c r="N437" s="2"/>
    </row>
    <row r="438" spans="2:29" ht="15" customHeight="1" thickBot="1" x14ac:dyDescent="0.6">
      <c r="C438" s="1" t="s">
        <v>585</v>
      </c>
      <c r="D438" s="1"/>
      <c r="E438" s="97"/>
      <c r="F438" s="2"/>
      <c r="G438" s="2"/>
      <c r="H438" s="2"/>
      <c r="I438" s="2"/>
      <c r="J438" s="2"/>
      <c r="K438" s="2"/>
      <c r="N438" s="1" t="s">
        <v>585</v>
      </c>
      <c r="Q438" s="44">
        <f>SUM(Q440:Q448)</f>
        <v>90</v>
      </c>
      <c r="R438" s="45">
        <f>SUM(R440:R448)</f>
        <v>0</v>
      </c>
    </row>
    <row r="439" spans="2:29" ht="15" customHeight="1" x14ac:dyDescent="0.55000000000000004">
      <c r="C439" s="2" t="s">
        <v>823</v>
      </c>
      <c r="D439" s="2" t="s">
        <v>586</v>
      </c>
      <c r="E439" s="97"/>
      <c r="F439" s="2"/>
      <c r="G439" s="2"/>
      <c r="H439" s="2"/>
      <c r="I439" s="2"/>
      <c r="J439" s="2"/>
      <c r="K439" s="2"/>
      <c r="N439" s="2"/>
    </row>
    <row r="440" spans="2:29" ht="15" customHeight="1" x14ac:dyDescent="0.55000000000000004">
      <c r="B440" s="67"/>
      <c r="C440" s="2"/>
      <c r="D440" s="2"/>
      <c r="E440" s="97"/>
      <c r="F440" s="2"/>
      <c r="I440" s="2"/>
      <c r="J440" s="46"/>
      <c r="K440" s="58" t="s">
        <v>320</v>
      </c>
      <c r="N440" s="2" t="s">
        <v>587</v>
      </c>
      <c r="O440" s="74">
        <f t="shared" ref="O440:O448" si="101">J440</f>
        <v>0</v>
      </c>
      <c r="P440" s="74">
        <f t="shared" ref="P440:P448" si="102">IF(O440="Yes",1,0)</f>
        <v>0</v>
      </c>
      <c r="Q440" s="47">
        <v>20</v>
      </c>
      <c r="R440" s="47">
        <f t="shared" ref="R440:R448" si="103">P440*Q440</f>
        <v>0</v>
      </c>
      <c r="S440" t="s">
        <v>588</v>
      </c>
    </row>
    <row r="441" spans="2:29" ht="15" customHeight="1" x14ac:dyDescent="0.55000000000000004">
      <c r="B441" s="67"/>
      <c r="C441" s="2" t="s">
        <v>824</v>
      </c>
      <c r="D441" s="2" t="s">
        <v>589</v>
      </c>
      <c r="E441" s="3"/>
      <c r="F441" s="2"/>
      <c r="G441" s="2"/>
      <c r="H441" s="2"/>
      <c r="I441" s="2"/>
      <c r="J441" s="46"/>
      <c r="K441" s="58" t="s">
        <v>320</v>
      </c>
      <c r="N441" s="2" t="s">
        <v>590</v>
      </c>
      <c r="O441" s="74">
        <f t="shared" si="101"/>
        <v>0</v>
      </c>
      <c r="P441" s="74">
        <f t="shared" si="102"/>
        <v>0</v>
      </c>
      <c r="Q441" s="47">
        <v>10</v>
      </c>
      <c r="R441" s="47">
        <f t="shared" si="103"/>
        <v>0</v>
      </c>
      <c r="S441" t="s">
        <v>588</v>
      </c>
    </row>
    <row r="442" spans="2:29" ht="15" customHeight="1" x14ac:dyDescent="0.55000000000000004">
      <c r="B442" s="67"/>
      <c r="C442" s="2" t="s">
        <v>825</v>
      </c>
      <c r="D442" s="2" t="s">
        <v>591</v>
      </c>
      <c r="E442" s="3"/>
      <c r="F442" s="2"/>
      <c r="G442" s="2"/>
      <c r="H442" s="2"/>
      <c r="I442" s="2"/>
      <c r="J442" s="46"/>
      <c r="K442" s="58" t="s">
        <v>320</v>
      </c>
      <c r="N442" s="2" t="s">
        <v>592</v>
      </c>
      <c r="O442" s="74">
        <f t="shared" si="101"/>
        <v>0</v>
      </c>
      <c r="P442" s="74">
        <f t="shared" si="102"/>
        <v>0</v>
      </c>
      <c r="Q442" s="47">
        <v>10</v>
      </c>
      <c r="R442" s="47">
        <f t="shared" si="103"/>
        <v>0</v>
      </c>
      <c r="S442" t="s">
        <v>588</v>
      </c>
    </row>
    <row r="443" spans="2:29" ht="15" customHeight="1" x14ac:dyDescent="0.55000000000000004">
      <c r="B443" s="67"/>
      <c r="C443" s="2" t="s">
        <v>594</v>
      </c>
      <c r="D443" s="2" t="s">
        <v>593</v>
      </c>
      <c r="E443" s="3"/>
      <c r="F443" s="2"/>
      <c r="G443" s="2"/>
      <c r="H443" s="2"/>
      <c r="I443" s="2"/>
      <c r="J443" s="46"/>
      <c r="K443" s="58" t="s">
        <v>320</v>
      </c>
      <c r="N443" s="2" t="s">
        <v>594</v>
      </c>
      <c r="O443" s="74">
        <f t="shared" si="101"/>
        <v>0</v>
      </c>
      <c r="P443" s="74">
        <f t="shared" si="102"/>
        <v>0</v>
      </c>
      <c r="Q443" s="47">
        <v>10</v>
      </c>
      <c r="R443" s="47">
        <f t="shared" si="103"/>
        <v>0</v>
      </c>
      <c r="S443" t="s">
        <v>588</v>
      </c>
    </row>
    <row r="444" spans="2:29" ht="15" customHeight="1" x14ac:dyDescent="0.55000000000000004">
      <c r="B444" s="67"/>
      <c r="C444" s="2" t="s">
        <v>596</v>
      </c>
      <c r="D444" s="2" t="s">
        <v>595</v>
      </c>
      <c r="E444" s="3"/>
      <c r="F444" s="2"/>
      <c r="G444" s="2"/>
      <c r="H444" s="2"/>
      <c r="I444" s="2"/>
      <c r="J444" s="46"/>
      <c r="K444" s="58" t="s">
        <v>320</v>
      </c>
      <c r="N444" s="2" t="s">
        <v>596</v>
      </c>
      <c r="O444" s="74">
        <f t="shared" si="101"/>
        <v>0</v>
      </c>
      <c r="P444" s="74">
        <f t="shared" si="102"/>
        <v>0</v>
      </c>
      <c r="Q444" s="47">
        <v>5</v>
      </c>
      <c r="R444" s="47">
        <f t="shared" si="103"/>
        <v>0</v>
      </c>
      <c r="S444" t="s">
        <v>588</v>
      </c>
    </row>
    <row r="445" spans="2:29" ht="15" customHeight="1" x14ac:dyDescent="0.55000000000000004">
      <c r="B445" s="67"/>
      <c r="C445" s="2" t="s">
        <v>598</v>
      </c>
      <c r="D445" s="2" t="s">
        <v>597</v>
      </c>
      <c r="E445" s="3"/>
      <c r="F445" s="2"/>
      <c r="G445" s="2"/>
      <c r="H445" s="2"/>
      <c r="I445" s="2"/>
      <c r="J445" s="46"/>
      <c r="K445" s="58" t="s">
        <v>320</v>
      </c>
      <c r="N445" s="2" t="s">
        <v>598</v>
      </c>
      <c r="O445" s="74">
        <f t="shared" si="101"/>
        <v>0</v>
      </c>
      <c r="P445" s="74">
        <f t="shared" si="102"/>
        <v>0</v>
      </c>
      <c r="Q445" s="47">
        <v>5</v>
      </c>
      <c r="R445" s="47">
        <f t="shared" si="103"/>
        <v>0</v>
      </c>
      <c r="S445" t="s">
        <v>588</v>
      </c>
    </row>
    <row r="446" spans="2:29" ht="15" customHeight="1" x14ac:dyDescent="0.55000000000000004">
      <c r="B446" s="67"/>
      <c r="C446" s="2" t="s">
        <v>600</v>
      </c>
      <c r="D446" s="2" t="s">
        <v>599</v>
      </c>
      <c r="E446" s="3"/>
      <c r="F446" s="2"/>
      <c r="G446" s="2"/>
      <c r="H446" s="2"/>
      <c r="I446" s="2"/>
      <c r="J446" s="46"/>
      <c r="K446" s="58" t="s">
        <v>320</v>
      </c>
      <c r="N446" s="2" t="s">
        <v>600</v>
      </c>
      <c r="O446" s="74">
        <f t="shared" si="101"/>
        <v>0</v>
      </c>
      <c r="P446" s="74">
        <f t="shared" si="102"/>
        <v>0</v>
      </c>
      <c r="Q446" s="47">
        <v>5</v>
      </c>
      <c r="R446" s="47">
        <f t="shared" si="103"/>
        <v>0</v>
      </c>
      <c r="S446" t="s">
        <v>588</v>
      </c>
    </row>
    <row r="447" spans="2:29" ht="15" customHeight="1" x14ac:dyDescent="0.55000000000000004">
      <c r="B447" s="67"/>
      <c r="C447" s="2" t="s">
        <v>602</v>
      </c>
      <c r="D447" s="2" t="s">
        <v>601</v>
      </c>
      <c r="E447" s="3"/>
      <c r="F447" s="2"/>
      <c r="G447" s="2"/>
      <c r="H447" s="2"/>
      <c r="I447" s="2"/>
      <c r="J447" s="46"/>
      <c r="K447" s="58" t="s">
        <v>320</v>
      </c>
      <c r="N447" s="2" t="s">
        <v>602</v>
      </c>
      <c r="O447" s="74">
        <f t="shared" si="101"/>
        <v>0</v>
      </c>
      <c r="P447" s="74">
        <f t="shared" si="102"/>
        <v>0</v>
      </c>
      <c r="Q447" s="47">
        <v>5</v>
      </c>
      <c r="R447" s="47">
        <f t="shared" si="103"/>
        <v>0</v>
      </c>
      <c r="S447" t="s">
        <v>588</v>
      </c>
    </row>
    <row r="448" spans="2:29" ht="15" customHeight="1" x14ac:dyDescent="0.55000000000000004">
      <c r="B448" s="50" t="s">
        <v>50</v>
      </c>
      <c r="C448" s="2" t="s">
        <v>604</v>
      </c>
      <c r="D448" s="2" t="s">
        <v>603</v>
      </c>
      <c r="E448" s="3"/>
      <c r="F448" s="2"/>
      <c r="G448" s="2"/>
      <c r="H448" s="2"/>
      <c r="I448" s="2"/>
      <c r="J448" s="46"/>
      <c r="K448" s="58" t="s">
        <v>320</v>
      </c>
      <c r="N448" s="2" t="s">
        <v>604</v>
      </c>
      <c r="O448" s="74">
        <f t="shared" si="101"/>
        <v>0</v>
      </c>
      <c r="P448" s="74">
        <f t="shared" si="102"/>
        <v>0</v>
      </c>
      <c r="Q448" s="47">
        <v>20</v>
      </c>
      <c r="R448" s="47">
        <f t="shared" si="103"/>
        <v>0</v>
      </c>
      <c r="S448" t="s">
        <v>588</v>
      </c>
    </row>
    <row r="449" spans="2:19" ht="15" customHeight="1" thickBot="1" x14ac:dyDescent="0.6">
      <c r="C449" s="2"/>
      <c r="D449" s="2"/>
      <c r="E449" s="3"/>
      <c r="F449" s="2"/>
      <c r="G449" s="2"/>
      <c r="H449" s="2"/>
      <c r="I449" s="2"/>
      <c r="J449" s="2"/>
      <c r="K449" s="2"/>
      <c r="N449" s="2"/>
    </row>
    <row r="450" spans="2:19" ht="15" customHeight="1" thickBot="1" x14ac:dyDescent="0.6">
      <c r="C450" s="1" t="s">
        <v>605</v>
      </c>
      <c r="D450" s="1"/>
      <c r="E450" s="97"/>
      <c r="F450" s="1"/>
      <c r="G450" s="2"/>
      <c r="H450" s="2"/>
      <c r="I450" s="2"/>
      <c r="J450" s="2"/>
      <c r="K450" s="2"/>
      <c r="L450" s="2"/>
      <c r="N450" s="1" t="s">
        <v>605</v>
      </c>
      <c r="Q450" s="44">
        <f>SUM(Q452:Q481)</f>
        <v>260</v>
      </c>
      <c r="R450" s="45">
        <f>SUM(R452:R481)</f>
        <v>0</v>
      </c>
    </row>
    <row r="451" spans="2:19" ht="15" customHeight="1" x14ac:dyDescent="0.55000000000000004">
      <c r="C451" s="2"/>
      <c r="D451" s="2" t="s">
        <v>606</v>
      </c>
      <c r="E451" s="3"/>
      <c r="F451" s="2"/>
      <c r="G451" s="2"/>
      <c r="H451" s="2"/>
      <c r="I451" s="2"/>
      <c r="J451" s="2"/>
      <c r="K451" s="2"/>
      <c r="L451" s="2"/>
      <c r="N451" s="2"/>
    </row>
    <row r="452" spans="2:19" ht="15" customHeight="1" x14ac:dyDescent="0.55000000000000004">
      <c r="B452" s="67"/>
      <c r="C452" s="2" t="s">
        <v>826</v>
      </c>
      <c r="D452" s="2"/>
      <c r="E452" s="100" t="s">
        <v>607</v>
      </c>
      <c r="G452" s="46"/>
      <c r="H452" s="58" t="s">
        <v>80</v>
      </c>
      <c r="K452" s="2"/>
      <c r="N452" s="2" t="s">
        <v>608</v>
      </c>
      <c r="O452" s="74">
        <f t="shared" ref="O452:O460" si="104">G452</f>
        <v>0</v>
      </c>
      <c r="P452" s="74">
        <f t="shared" ref="P452:P458" si="105">IF(O452="有り",1,0)</f>
        <v>0</v>
      </c>
      <c r="Q452" s="47">
        <v>20</v>
      </c>
      <c r="R452" s="47">
        <f t="shared" ref="R452:R460" si="106">P452*Q452</f>
        <v>0</v>
      </c>
      <c r="S452" t="s">
        <v>94</v>
      </c>
    </row>
    <row r="453" spans="2:19" ht="15" customHeight="1" x14ac:dyDescent="0.55000000000000004">
      <c r="B453" s="67"/>
      <c r="C453" s="2" t="s">
        <v>610</v>
      </c>
      <c r="D453" s="2"/>
      <c r="E453" s="100" t="s">
        <v>609</v>
      </c>
      <c r="G453" s="46"/>
      <c r="H453" s="58" t="s">
        <v>80</v>
      </c>
      <c r="K453" s="2"/>
      <c r="N453" s="2" t="s">
        <v>610</v>
      </c>
      <c r="O453" s="74">
        <f t="shared" si="104"/>
        <v>0</v>
      </c>
      <c r="P453" s="74">
        <f t="shared" si="105"/>
        <v>0</v>
      </c>
      <c r="Q453" s="47">
        <v>20</v>
      </c>
      <c r="R453" s="47">
        <f t="shared" si="106"/>
        <v>0</v>
      </c>
      <c r="S453" t="s">
        <v>94</v>
      </c>
    </row>
    <row r="454" spans="2:19" ht="15" customHeight="1" x14ac:dyDescent="0.55000000000000004">
      <c r="B454" s="67"/>
      <c r="C454" s="2" t="s">
        <v>612</v>
      </c>
      <c r="D454" s="2"/>
      <c r="E454" s="100" t="s">
        <v>611</v>
      </c>
      <c r="G454" s="46"/>
      <c r="H454" s="58" t="s">
        <v>80</v>
      </c>
      <c r="K454" s="2"/>
      <c r="N454" s="2" t="s">
        <v>612</v>
      </c>
      <c r="O454" s="74">
        <f t="shared" si="104"/>
        <v>0</v>
      </c>
      <c r="P454" s="74">
        <f t="shared" si="105"/>
        <v>0</v>
      </c>
      <c r="Q454" s="47">
        <v>20</v>
      </c>
      <c r="R454" s="47">
        <f t="shared" si="106"/>
        <v>0</v>
      </c>
      <c r="S454" t="s">
        <v>94</v>
      </c>
    </row>
    <row r="455" spans="2:19" ht="15" customHeight="1" x14ac:dyDescent="0.55000000000000004">
      <c r="B455" s="67"/>
      <c r="C455" s="2" t="s">
        <v>614</v>
      </c>
      <c r="D455" s="2"/>
      <c r="E455" s="100" t="s">
        <v>613</v>
      </c>
      <c r="G455" s="46"/>
      <c r="H455" s="58" t="s">
        <v>80</v>
      </c>
      <c r="K455" s="2"/>
      <c r="N455" s="2" t="s">
        <v>614</v>
      </c>
      <c r="O455" s="74">
        <f t="shared" si="104"/>
        <v>0</v>
      </c>
      <c r="P455" s="74">
        <f t="shared" si="105"/>
        <v>0</v>
      </c>
      <c r="Q455" s="47">
        <v>20</v>
      </c>
      <c r="R455" s="47">
        <f t="shared" si="106"/>
        <v>0</v>
      </c>
      <c r="S455" t="s">
        <v>94</v>
      </c>
    </row>
    <row r="456" spans="2:19" ht="15" customHeight="1" x14ac:dyDescent="0.55000000000000004">
      <c r="B456" s="67"/>
      <c r="C456" s="2" t="s">
        <v>616</v>
      </c>
      <c r="D456" s="2"/>
      <c r="E456" s="100" t="s">
        <v>615</v>
      </c>
      <c r="G456" s="46"/>
      <c r="H456" s="58" t="s">
        <v>80</v>
      </c>
      <c r="K456" s="2"/>
      <c r="N456" s="2" t="s">
        <v>616</v>
      </c>
      <c r="O456" s="74">
        <f t="shared" si="104"/>
        <v>0</v>
      </c>
      <c r="P456" s="74">
        <f t="shared" si="105"/>
        <v>0</v>
      </c>
      <c r="Q456" s="47">
        <v>20</v>
      </c>
      <c r="R456" s="47">
        <f t="shared" si="106"/>
        <v>0</v>
      </c>
      <c r="S456" t="s">
        <v>94</v>
      </c>
    </row>
    <row r="457" spans="2:19" ht="15" customHeight="1" x14ac:dyDescent="0.55000000000000004">
      <c r="B457" s="67"/>
      <c r="C457" s="2" t="s">
        <v>618</v>
      </c>
      <c r="D457" s="2"/>
      <c r="E457" s="100" t="s">
        <v>617</v>
      </c>
      <c r="G457" s="46"/>
      <c r="H457" s="58" t="s">
        <v>80</v>
      </c>
      <c r="K457" s="2"/>
      <c r="N457" s="2" t="s">
        <v>618</v>
      </c>
      <c r="O457" s="74">
        <f t="shared" si="104"/>
        <v>0</v>
      </c>
      <c r="P457" s="74">
        <f t="shared" si="105"/>
        <v>0</v>
      </c>
      <c r="Q457" s="47">
        <v>10</v>
      </c>
      <c r="R457" s="47">
        <f t="shared" si="106"/>
        <v>0</v>
      </c>
      <c r="S457" t="s">
        <v>94</v>
      </c>
    </row>
    <row r="458" spans="2:19" ht="15" customHeight="1" thickBot="1" x14ac:dyDescent="0.6">
      <c r="B458" s="67"/>
      <c r="C458" s="2" t="s">
        <v>620</v>
      </c>
      <c r="D458" s="2"/>
      <c r="E458" s="100" t="s">
        <v>619</v>
      </c>
      <c r="G458" s="46"/>
      <c r="H458" s="58" t="s">
        <v>80</v>
      </c>
      <c r="K458" s="2"/>
      <c r="N458" s="2" t="s">
        <v>620</v>
      </c>
      <c r="O458" s="74">
        <f t="shared" si="104"/>
        <v>0</v>
      </c>
      <c r="P458" s="74">
        <f t="shared" si="105"/>
        <v>0</v>
      </c>
      <c r="Q458" s="47">
        <v>10</v>
      </c>
      <c r="R458" s="47">
        <f t="shared" si="106"/>
        <v>0</v>
      </c>
      <c r="S458" t="s">
        <v>94</v>
      </c>
    </row>
    <row r="459" spans="2:19" ht="15" customHeight="1" thickBot="1" x14ac:dyDescent="0.6">
      <c r="B459" s="67"/>
      <c r="C459" s="2" t="s">
        <v>622</v>
      </c>
      <c r="D459" s="2"/>
      <c r="E459" s="100" t="s">
        <v>621</v>
      </c>
      <c r="G459" s="120"/>
      <c r="H459" s="121"/>
      <c r="I459" s="121"/>
      <c r="J459" s="121"/>
      <c r="K459" s="122"/>
      <c r="N459" s="2" t="s">
        <v>622</v>
      </c>
      <c r="O459" s="74">
        <f t="shared" si="104"/>
        <v>0</v>
      </c>
      <c r="P459" s="101">
        <v>0</v>
      </c>
      <c r="Q459" s="47">
        <v>3</v>
      </c>
      <c r="R459" s="47">
        <f t="shared" si="106"/>
        <v>0</v>
      </c>
      <c r="S459" t="s">
        <v>94</v>
      </c>
    </row>
    <row r="460" spans="2:19" ht="15" customHeight="1" thickBot="1" x14ac:dyDescent="0.6">
      <c r="B460" s="67"/>
      <c r="C460" s="2" t="s">
        <v>624</v>
      </c>
      <c r="D460" s="2"/>
      <c r="E460" s="100" t="s">
        <v>623</v>
      </c>
      <c r="F460" s="2"/>
      <c r="G460" s="120"/>
      <c r="H460" s="121"/>
      <c r="I460" s="121"/>
      <c r="J460" s="121"/>
      <c r="K460" s="122"/>
      <c r="L460" s="2"/>
      <c r="N460" s="2" t="s">
        <v>624</v>
      </c>
      <c r="O460" s="85">
        <f t="shared" si="104"/>
        <v>0</v>
      </c>
      <c r="P460" s="101">
        <v>0</v>
      </c>
      <c r="Q460" s="53">
        <v>3</v>
      </c>
      <c r="R460" s="47">
        <f t="shared" si="106"/>
        <v>0</v>
      </c>
      <c r="S460" t="s">
        <v>94</v>
      </c>
    </row>
    <row r="461" spans="2:19" ht="15" customHeight="1" x14ac:dyDescent="0.55000000000000004">
      <c r="C461" s="2"/>
      <c r="D461" s="2" t="s">
        <v>625</v>
      </c>
      <c r="E461" s="3"/>
      <c r="F461" s="2"/>
      <c r="G461" s="2"/>
      <c r="H461" s="2"/>
      <c r="I461" s="2"/>
      <c r="J461" s="2"/>
      <c r="K461" s="2"/>
      <c r="L461" s="2"/>
      <c r="N461" s="2"/>
    </row>
    <row r="462" spans="2:19" ht="15" customHeight="1" x14ac:dyDescent="0.55000000000000004">
      <c r="B462" s="67"/>
      <c r="C462" s="2" t="s">
        <v>827</v>
      </c>
      <c r="D462" s="2"/>
      <c r="E462" s="100" t="s">
        <v>607</v>
      </c>
      <c r="G462" s="46"/>
      <c r="H462" s="58" t="s">
        <v>80</v>
      </c>
      <c r="K462" s="2"/>
      <c r="N462" s="2" t="s">
        <v>626</v>
      </c>
      <c r="O462" s="74">
        <f t="shared" ref="O462:O470" si="107">G462</f>
        <v>0</v>
      </c>
      <c r="P462" s="74">
        <f t="shared" ref="P462:P468" si="108">IF(O462="有り",1,0)</f>
        <v>0</v>
      </c>
      <c r="Q462" s="47">
        <v>20</v>
      </c>
      <c r="R462" s="47">
        <f t="shared" ref="R462:R470" si="109">P462*Q462</f>
        <v>0</v>
      </c>
      <c r="S462" t="s">
        <v>94</v>
      </c>
    </row>
    <row r="463" spans="2:19" ht="15" customHeight="1" x14ac:dyDescent="0.55000000000000004">
      <c r="B463" s="67"/>
      <c r="C463" s="2" t="s">
        <v>627</v>
      </c>
      <c r="D463" s="2"/>
      <c r="E463" s="100" t="s">
        <v>609</v>
      </c>
      <c r="G463" s="46"/>
      <c r="H463" s="58" t="s">
        <v>80</v>
      </c>
      <c r="K463" s="2"/>
      <c r="N463" s="2" t="s">
        <v>627</v>
      </c>
      <c r="O463" s="74">
        <f t="shared" si="107"/>
        <v>0</v>
      </c>
      <c r="P463" s="74">
        <f t="shared" si="108"/>
        <v>0</v>
      </c>
      <c r="Q463" s="47">
        <v>20</v>
      </c>
      <c r="R463" s="47">
        <f t="shared" si="109"/>
        <v>0</v>
      </c>
      <c r="S463" t="s">
        <v>94</v>
      </c>
    </row>
    <row r="464" spans="2:19" ht="15" customHeight="1" x14ac:dyDescent="0.55000000000000004">
      <c r="B464" s="67"/>
      <c r="C464" s="2" t="s">
        <v>628</v>
      </c>
      <c r="D464" s="2"/>
      <c r="E464" s="100" t="s">
        <v>611</v>
      </c>
      <c r="G464" s="46"/>
      <c r="H464" s="58" t="s">
        <v>80</v>
      </c>
      <c r="K464" s="2"/>
      <c r="N464" s="2" t="s">
        <v>628</v>
      </c>
      <c r="O464" s="74">
        <f t="shared" si="107"/>
        <v>0</v>
      </c>
      <c r="P464" s="74">
        <f t="shared" si="108"/>
        <v>0</v>
      </c>
      <c r="Q464" s="47">
        <v>20</v>
      </c>
      <c r="R464" s="47">
        <f t="shared" si="109"/>
        <v>0</v>
      </c>
      <c r="S464" t="s">
        <v>94</v>
      </c>
    </row>
    <row r="465" spans="2:19" ht="15" customHeight="1" x14ac:dyDescent="0.55000000000000004">
      <c r="B465" s="67"/>
      <c r="C465" s="2" t="s">
        <v>629</v>
      </c>
      <c r="D465" s="2"/>
      <c r="E465" s="100" t="s">
        <v>613</v>
      </c>
      <c r="G465" s="46"/>
      <c r="H465" s="58" t="s">
        <v>80</v>
      </c>
      <c r="K465" s="2"/>
      <c r="N465" s="2" t="s">
        <v>629</v>
      </c>
      <c r="O465" s="74">
        <f t="shared" si="107"/>
        <v>0</v>
      </c>
      <c r="P465" s="74">
        <f t="shared" si="108"/>
        <v>0</v>
      </c>
      <c r="Q465" s="47">
        <v>20</v>
      </c>
      <c r="R465" s="47">
        <f t="shared" si="109"/>
        <v>0</v>
      </c>
      <c r="S465" t="s">
        <v>94</v>
      </c>
    </row>
    <row r="466" spans="2:19" ht="15" customHeight="1" x14ac:dyDescent="0.55000000000000004">
      <c r="B466" s="67"/>
      <c r="C466" s="2" t="s">
        <v>630</v>
      </c>
      <c r="D466" s="2"/>
      <c r="E466" s="100" t="s">
        <v>615</v>
      </c>
      <c r="G466" s="46"/>
      <c r="H466" s="58" t="s">
        <v>80</v>
      </c>
      <c r="K466" s="2"/>
      <c r="N466" s="2" t="s">
        <v>630</v>
      </c>
      <c r="O466" s="74">
        <f t="shared" si="107"/>
        <v>0</v>
      </c>
      <c r="P466" s="74">
        <f t="shared" si="108"/>
        <v>0</v>
      </c>
      <c r="Q466" s="47">
        <v>20</v>
      </c>
      <c r="R466" s="47">
        <f t="shared" si="109"/>
        <v>0</v>
      </c>
      <c r="S466" t="s">
        <v>94</v>
      </c>
    </row>
    <row r="467" spans="2:19" ht="15" customHeight="1" x14ac:dyDescent="0.55000000000000004">
      <c r="B467" s="67"/>
      <c r="C467" s="2" t="s">
        <v>631</v>
      </c>
      <c r="D467" s="2"/>
      <c r="E467" s="100" t="s">
        <v>617</v>
      </c>
      <c r="G467" s="46"/>
      <c r="H467" s="58" t="s">
        <v>80</v>
      </c>
      <c r="K467" s="2"/>
      <c r="N467" s="2" t="s">
        <v>631</v>
      </c>
      <c r="O467" s="74">
        <f t="shared" si="107"/>
        <v>0</v>
      </c>
      <c r="P467" s="74">
        <f t="shared" si="108"/>
        <v>0</v>
      </c>
      <c r="Q467" s="47">
        <v>10</v>
      </c>
      <c r="R467" s="47">
        <f t="shared" si="109"/>
        <v>0</v>
      </c>
      <c r="S467" t="s">
        <v>94</v>
      </c>
    </row>
    <row r="468" spans="2:19" ht="15" customHeight="1" thickBot="1" x14ac:dyDescent="0.6">
      <c r="B468" s="67"/>
      <c r="C468" s="2" t="s">
        <v>632</v>
      </c>
      <c r="D468" s="2"/>
      <c r="E468" s="100" t="s">
        <v>619</v>
      </c>
      <c r="G468" s="46"/>
      <c r="H468" s="58" t="s">
        <v>80</v>
      </c>
      <c r="K468" s="2"/>
      <c r="N468" s="2" t="s">
        <v>632</v>
      </c>
      <c r="O468" s="74">
        <f t="shared" si="107"/>
        <v>0</v>
      </c>
      <c r="P468" s="74">
        <f t="shared" si="108"/>
        <v>0</v>
      </c>
      <c r="Q468" s="47">
        <v>10</v>
      </c>
      <c r="R468" s="47">
        <f t="shared" si="109"/>
        <v>0</v>
      </c>
      <c r="S468" t="s">
        <v>94</v>
      </c>
    </row>
    <row r="469" spans="2:19" ht="15" customHeight="1" thickBot="1" x14ac:dyDescent="0.6">
      <c r="B469" s="67"/>
      <c r="C469" s="2" t="s">
        <v>633</v>
      </c>
      <c r="D469" s="2"/>
      <c r="E469" s="100" t="s">
        <v>621</v>
      </c>
      <c r="G469" s="120"/>
      <c r="H469" s="121"/>
      <c r="I469" s="121"/>
      <c r="J469" s="121"/>
      <c r="K469" s="122"/>
      <c r="N469" s="2" t="s">
        <v>633</v>
      </c>
      <c r="O469" s="74">
        <f t="shared" si="107"/>
        <v>0</v>
      </c>
      <c r="P469" s="101">
        <v>0</v>
      </c>
      <c r="Q469" s="47">
        <v>3</v>
      </c>
      <c r="R469" s="47">
        <f t="shared" si="109"/>
        <v>0</v>
      </c>
      <c r="S469" t="s">
        <v>94</v>
      </c>
    </row>
    <row r="470" spans="2:19" ht="15" customHeight="1" thickBot="1" x14ac:dyDescent="0.6">
      <c r="B470" s="67"/>
      <c r="C470" s="2" t="s">
        <v>634</v>
      </c>
      <c r="D470" s="2"/>
      <c r="E470" s="100" t="s">
        <v>623</v>
      </c>
      <c r="F470" s="2"/>
      <c r="G470" s="120"/>
      <c r="H470" s="121"/>
      <c r="I470" s="121"/>
      <c r="J470" s="121"/>
      <c r="K470" s="122"/>
      <c r="L470" s="2"/>
      <c r="N470" s="2" t="s">
        <v>634</v>
      </c>
      <c r="O470" s="74">
        <f t="shared" si="107"/>
        <v>0</v>
      </c>
      <c r="P470" s="101">
        <v>0</v>
      </c>
      <c r="Q470" s="47">
        <v>3</v>
      </c>
      <c r="R470" s="47">
        <f t="shared" si="109"/>
        <v>0</v>
      </c>
      <c r="S470" t="s">
        <v>94</v>
      </c>
    </row>
    <row r="471" spans="2:19" ht="15" customHeight="1" thickBot="1" x14ac:dyDescent="0.6">
      <c r="C471" s="2"/>
      <c r="D471" s="2" t="s">
        <v>635</v>
      </c>
      <c r="E471" s="3"/>
      <c r="F471" s="2"/>
      <c r="G471" s="2"/>
      <c r="H471" s="2"/>
      <c r="I471" s="2"/>
      <c r="J471" s="2"/>
      <c r="K471" s="2"/>
      <c r="L471" s="2"/>
      <c r="N471" s="2"/>
    </row>
    <row r="472" spans="2:19" ht="15" customHeight="1" thickBot="1" x14ac:dyDescent="0.6">
      <c r="B472" s="67"/>
      <c r="C472" s="2" t="s">
        <v>828</v>
      </c>
      <c r="D472" s="2"/>
      <c r="E472" s="124"/>
      <c r="F472" s="125"/>
      <c r="G472" s="125"/>
      <c r="H472" s="125"/>
      <c r="I472" s="125"/>
      <c r="J472" s="125"/>
      <c r="K472" s="126"/>
      <c r="L472" s="2"/>
      <c r="N472" s="2" t="s">
        <v>636</v>
      </c>
      <c r="O472" s="74">
        <f>E472</f>
        <v>0</v>
      </c>
      <c r="P472" s="101"/>
      <c r="Q472" s="47">
        <v>1</v>
      </c>
      <c r="R472" s="47">
        <f t="shared" ref="R472:R473" si="110">P472*Q472</f>
        <v>0</v>
      </c>
      <c r="S472" t="s">
        <v>94</v>
      </c>
    </row>
    <row r="473" spans="2:19" ht="15" customHeight="1" thickBot="1" x14ac:dyDescent="0.6">
      <c r="B473" s="67"/>
      <c r="C473" s="2" t="s">
        <v>829</v>
      </c>
      <c r="D473" s="2"/>
      <c r="E473" s="124"/>
      <c r="F473" s="125"/>
      <c r="G473" s="125"/>
      <c r="H473" s="125"/>
      <c r="I473" s="125"/>
      <c r="J473" s="125"/>
      <c r="K473" s="126"/>
      <c r="L473" s="2"/>
      <c r="N473" s="2" t="s">
        <v>637</v>
      </c>
      <c r="O473" s="74">
        <f>E473</f>
        <v>0</v>
      </c>
      <c r="P473" s="101"/>
      <c r="Q473" s="47">
        <v>1</v>
      </c>
      <c r="R473" s="47">
        <f t="shared" si="110"/>
        <v>0</v>
      </c>
      <c r="S473" t="s">
        <v>94</v>
      </c>
    </row>
    <row r="474" spans="2:19" ht="15" customHeight="1" thickBot="1" x14ac:dyDescent="0.6">
      <c r="C474" s="2"/>
      <c r="D474" s="2" t="s">
        <v>638</v>
      </c>
      <c r="E474" s="3"/>
      <c r="F474" s="2"/>
      <c r="G474" s="2"/>
      <c r="H474" s="2"/>
      <c r="I474" s="2"/>
      <c r="J474" s="2"/>
      <c r="K474" s="2"/>
      <c r="L474" s="2"/>
      <c r="N474" s="2"/>
    </row>
    <row r="475" spans="2:19" ht="15" customHeight="1" thickBot="1" x14ac:dyDescent="0.6">
      <c r="B475" s="67"/>
      <c r="C475" s="2" t="s">
        <v>830</v>
      </c>
      <c r="D475" s="2"/>
      <c r="E475" s="124"/>
      <c r="F475" s="125"/>
      <c r="G475" s="125"/>
      <c r="H475" s="125"/>
      <c r="I475" s="125"/>
      <c r="J475" s="125"/>
      <c r="K475" s="126"/>
      <c r="L475" s="2"/>
      <c r="N475" s="2" t="s">
        <v>639</v>
      </c>
      <c r="O475" s="74">
        <f>E475</f>
        <v>0</v>
      </c>
      <c r="P475" s="101"/>
      <c r="Q475" s="47">
        <v>1</v>
      </c>
      <c r="R475" s="47">
        <f t="shared" ref="R475:R476" si="111">P475*Q475</f>
        <v>0</v>
      </c>
      <c r="S475" t="s">
        <v>94</v>
      </c>
    </row>
    <row r="476" spans="2:19" ht="15" customHeight="1" thickBot="1" x14ac:dyDescent="0.6">
      <c r="B476" s="67"/>
      <c r="C476" s="2" t="s">
        <v>685</v>
      </c>
      <c r="D476" s="2"/>
      <c r="E476" s="124"/>
      <c r="F476" s="125"/>
      <c r="G476" s="125"/>
      <c r="H476" s="125"/>
      <c r="I476" s="125"/>
      <c r="J476" s="125"/>
      <c r="K476" s="126"/>
      <c r="L476" s="2"/>
      <c r="N476" s="2" t="s">
        <v>640</v>
      </c>
      <c r="O476" s="74">
        <f>E476</f>
        <v>0</v>
      </c>
      <c r="P476" s="101"/>
      <c r="Q476" s="47">
        <v>1</v>
      </c>
      <c r="R476" s="47">
        <f t="shared" si="111"/>
        <v>0</v>
      </c>
      <c r="S476" t="s">
        <v>94</v>
      </c>
    </row>
    <row r="477" spans="2:19" ht="15" customHeight="1" thickBot="1" x14ac:dyDescent="0.6">
      <c r="C477" s="2"/>
      <c r="D477" s="2" t="s">
        <v>641</v>
      </c>
      <c r="E477" s="3"/>
      <c r="F477" s="2"/>
      <c r="G477" s="2"/>
      <c r="H477" s="2"/>
      <c r="I477" s="2"/>
      <c r="J477" s="2"/>
      <c r="K477" s="2"/>
      <c r="L477" s="2"/>
      <c r="N477" s="2"/>
    </row>
    <row r="478" spans="2:19" ht="15" customHeight="1" x14ac:dyDescent="0.55000000000000004">
      <c r="B478" s="67"/>
      <c r="C478" s="2" t="s">
        <v>686</v>
      </c>
      <c r="D478" s="2"/>
      <c r="E478" s="124"/>
      <c r="F478" s="125"/>
      <c r="G478" s="125"/>
      <c r="H478" s="125"/>
      <c r="I478" s="125"/>
      <c r="J478" s="125"/>
      <c r="K478" s="126"/>
      <c r="L478" s="2"/>
      <c r="N478" s="2" t="s">
        <v>642</v>
      </c>
      <c r="O478" s="85">
        <f>E478</f>
        <v>0</v>
      </c>
      <c r="P478" s="102"/>
      <c r="Q478" s="53">
        <v>1</v>
      </c>
      <c r="R478" s="47">
        <f t="shared" ref="R478:R481" si="112">P478*Q478</f>
        <v>0</v>
      </c>
      <c r="S478" t="s">
        <v>94</v>
      </c>
    </row>
    <row r="479" spans="2:19" ht="15" customHeight="1" x14ac:dyDescent="0.55000000000000004">
      <c r="C479" s="2" t="s">
        <v>687</v>
      </c>
      <c r="D479" s="2"/>
      <c r="E479" s="124"/>
      <c r="F479" s="125"/>
      <c r="G479" s="125"/>
      <c r="H479" s="125"/>
      <c r="I479" s="125"/>
      <c r="J479" s="125"/>
      <c r="K479" s="126"/>
      <c r="L479" s="2"/>
      <c r="N479" s="2" t="s">
        <v>643</v>
      </c>
      <c r="O479" s="85">
        <f>E479</f>
        <v>0</v>
      </c>
      <c r="P479" s="103"/>
      <c r="Q479" s="53">
        <v>1</v>
      </c>
      <c r="R479" s="47">
        <f t="shared" si="112"/>
        <v>0</v>
      </c>
      <c r="S479" t="s">
        <v>94</v>
      </c>
    </row>
    <row r="480" spans="2:19" ht="15" customHeight="1" x14ac:dyDescent="0.55000000000000004">
      <c r="C480" s="2" t="s">
        <v>688</v>
      </c>
      <c r="D480" s="2"/>
      <c r="E480" s="124"/>
      <c r="F480" s="125"/>
      <c r="G480" s="125"/>
      <c r="H480" s="125"/>
      <c r="I480" s="125"/>
      <c r="J480" s="125"/>
      <c r="K480" s="126"/>
      <c r="L480" s="2"/>
      <c r="N480" s="2" t="s">
        <v>644</v>
      </c>
      <c r="O480" s="85">
        <f>E480</f>
        <v>0</v>
      </c>
      <c r="P480" s="103"/>
      <c r="Q480" s="53">
        <v>1</v>
      </c>
      <c r="R480" s="47">
        <f t="shared" si="112"/>
        <v>0</v>
      </c>
      <c r="S480" t="s">
        <v>94</v>
      </c>
    </row>
    <row r="481" spans="2:19" ht="15" customHeight="1" x14ac:dyDescent="0.55000000000000004">
      <c r="C481" s="2" t="s">
        <v>831</v>
      </c>
      <c r="D481" s="2"/>
      <c r="E481" s="124"/>
      <c r="F481" s="125"/>
      <c r="G481" s="125"/>
      <c r="H481" s="125"/>
      <c r="I481" s="125"/>
      <c r="J481" s="125"/>
      <c r="K481" s="126"/>
      <c r="L481" s="2"/>
      <c r="N481" s="2" t="s">
        <v>645</v>
      </c>
      <c r="O481" s="85">
        <f>E481</f>
        <v>0</v>
      </c>
      <c r="P481" s="103"/>
      <c r="Q481" s="53">
        <v>1</v>
      </c>
      <c r="R481" s="47">
        <f t="shared" si="112"/>
        <v>0</v>
      </c>
      <c r="S481" t="s">
        <v>94</v>
      </c>
    </row>
    <row r="482" spans="2:19" ht="15" customHeight="1" thickBot="1" x14ac:dyDescent="0.6">
      <c r="C482" s="2"/>
      <c r="D482" s="2"/>
      <c r="E482" s="3"/>
      <c r="F482" s="2"/>
      <c r="G482" s="2"/>
      <c r="H482" s="2"/>
      <c r="I482" s="2"/>
      <c r="J482" s="2"/>
      <c r="K482" s="2"/>
      <c r="L482" s="2"/>
      <c r="N482" s="2"/>
    </row>
    <row r="483" spans="2:19" ht="15" customHeight="1" thickBot="1" x14ac:dyDescent="0.6">
      <c r="C483" s="1" t="s">
        <v>646</v>
      </c>
      <c r="D483" s="1"/>
      <c r="E483" s="3"/>
      <c r="F483" s="2"/>
      <c r="G483" s="2"/>
      <c r="H483" s="2"/>
      <c r="I483" s="2"/>
      <c r="J483" s="2"/>
      <c r="K483" s="2"/>
      <c r="N483" s="1" t="s">
        <v>646</v>
      </c>
      <c r="Q483" s="44">
        <f>Q486</f>
        <v>0</v>
      </c>
      <c r="R483" s="45">
        <f>R486</f>
        <v>0</v>
      </c>
    </row>
    <row r="484" spans="2:19" ht="15" customHeight="1" x14ac:dyDescent="0.55000000000000004">
      <c r="C484" s="2" t="s">
        <v>832</v>
      </c>
      <c r="D484" s="2" t="s">
        <v>647</v>
      </c>
      <c r="E484" s="3"/>
      <c r="F484" s="2"/>
      <c r="G484" s="2"/>
      <c r="H484" s="2"/>
      <c r="I484" s="2"/>
      <c r="J484" s="2"/>
      <c r="K484" s="2"/>
      <c r="N484" s="2"/>
    </row>
    <row r="485" spans="2:19" ht="15" customHeight="1" x14ac:dyDescent="0.55000000000000004">
      <c r="C485" s="2"/>
      <c r="D485" s="2" t="s">
        <v>648</v>
      </c>
      <c r="E485" s="3"/>
      <c r="F485" s="2"/>
      <c r="G485" s="2"/>
      <c r="H485" s="2"/>
      <c r="I485" s="2"/>
      <c r="J485" s="2"/>
      <c r="K485" s="2"/>
      <c r="N485" s="2"/>
    </row>
    <row r="486" spans="2:19" ht="15" customHeight="1" x14ac:dyDescent="0.55000000000000004">
      <c r="B486" s="67"/>
      <c r="C486" s="2"/>
      <c r="D486" s="2"/>
      <c r="E486" s="131"/>
      <c r="F486" s="132"/>
      <c r="G486" s="132"/>
      <c r="H486" s="132"/>
      <c r="I486" s="132"/>
      <c r="J486" s="132"/>
      <c r="K486" s="133"/>
      <c r="L486" s="2"/>
      <c r="N486" s="2" t="s">
        <v>649</v>
      </c>
      <c r="O486" s="85">
        <f>E486</f>
        <v>0</v>
      </c>
      <c r="P486" s="46"/>
      <c r="Q486" s="146">
        <v>0</v>
      </c>
      <c r="R486" s="137"/>
    </row>
    <row r="487" spans="2:19" ht="15" customHeight="1" x14ac:dyDescent="0.55000000000000004">
      <c r="C487" s="2"/>
      <c r="D487" s="2"/>
      <c r="E487" s="131"/>
      <c r="F487" s="132"/>
      <c r="G487" s="132"/>
      <c r="H487" s="132"/>
      <c r="I487" s="132"/>
      <c r="J487" s="132"/>
      <c r="K487" s="133"/>
      <c r="L487" s="2"/>
      <c r="N487" s="2"/>
      <c r="O487" s="85">
        <f>E487</f>
        <v>0</v>
      </c>
      <c r="P487" s="46"/>
      <c r="Q487" s="147"/>
      <c r="R487" s="138"/>
    </row>
    <row r="488" spans="2:19" ht="15" customHeight="1" x14ac:dyDescent="0.55000000000000004">
      <c r="C488" s="2"/>
      <c r="D488" s="2"/>
      <c r="E488" s="131"/>
      <c r="F488" s="132"/>
      <c r="G488" s="132"/>
      <c r="H488" s="132"/>
      <c r="I488" s="132"/>
      <c r="J488" s="132"/>
      <c r="K488" s="133"/>
      <c r="L488" s="2"/>
      <c r="N488" s="2"/>
      <c r="O488" s="85">
        <f>E488</f>
        <v>0</v>
      </c>
      <c r="P488" s="46"/>
      <c r="Q488" s="148"/>
      <c r="R488" s="139"/>
    </row>
    <row r="489" spans="2:19" ht="15" customHeight="1" x14ac:dyDescent="0.55000000000000004">
      <c r="C489" s="2"/>
      <c r="D489" s="1"/>
      <c r="E489" s="97"/>
      <c r="F489" s="1"/>
      <c r="G489" s="1"/>
      <c r="H489" s="1"/>
      <c r="I489" s="1"/>
      <c r="J489" s="1"/>
      <c r="K489" s="2"/>
      <c r="N489" s="1"/>
    </row>
    <row r="490" spans="2:19" ht="15" customHeight="1" x14ac:dyDescent="0.55000000000000004">
      <c r="C490" s="2" t="s">
        <v>833</v>
      </c>
      <c r="D490" s="2" t="s">
        <v>650</v>
      </c>
      <c r="E490" s="3"/>
      <c r="F490" s="2"/>
      <c r="G490" s="2"/>
      <c r="H490" s="2"/>
      <c r="I490" s="2"/>
      <c r="J490" s="2"/>
      <c r="K490" s="2"/>
      <c r="N490" s="104"/>
      <c r="O490" s="105"/>
      <c r="P490" s="64"/>
      <c r="Q490" s="106"/>
      <c r="R490" s="106"/>
    </row>
    <row r="491" spans="2:19" ht="15" customHeight="1" x14ac:dyDescent="0.55000000000000004">
      <c r="C491" s="2"/>
      <c r="D491" s="2" t="s">
        <v>651</v>
      </c>
      <c r="E491" s="3"/>
      <c r="F491" s="2"/>
      <c r="G491" s="2"/>
      <c r="H491" s="2"/>
      <c r="I491" s="2"/>
      <c r="J491" s="2"/>
      <c r="K491" s="2"/>
      <c r="N491" s="104"/>
      <c r="O491" s="105"/>
      <c r="P491" s="64"/>
      <c r="Q491" s="106"/>
      <c r="R491" s="106"/>
    </row>
    <row r="492" spans="2:19" ht="15" customHeight="1" x14ac:dyDescent="0.55000000000000004">
      <c r="C492" s="2"/>
      <c r="D492" s="1"/>
      <c r="E492" s="131"/>
      <c r="F492" s="132"/>
      <c r="G492" s="132"/>
      <c r="H492" s="132"/>
      <c r="I492" s="132"/>
      <c r="J492" s="132"/>
      <c r="K492" s="133"/>
      <c r="N492" s="2" t="s">
        <v>652</v>
      </c>
      <c r="O492" s="85">
        <f>E492</f>
        <v>0</v>
      </c>
      <c r="P492" s="46"/>
      <c r="Q492" s="140">
        <v>0</v>
      </c>
      <c r="R492" s="143"/>
    </row>
    <row r="493" spans="2:19" ht="15" customHeight="1" x14ac:dyDescent="0.55000000000000004">
      <c r="C493" s="2"/>
      <c r="D493" s="1"/>
      <c r="E493" s="131"/>
      <c r="F493" s="132"/>
      <c r="G493" s="132"/>
      <c r="H493" s="132"/>
      <c r="I493" s="132"/>
      <c r="J493" s="132"/>
      <c r="K493" s="133"/>
      <c r="N493" s="2"/>
      <c r="O493" s="85">
        <f>E493</f>
        <v>0</v>
      </c>
      <c r="P493" s="46"/>
      <c r="Q493" s="141"/>
      <c r="R493" s="144"/>
    </row>
    <row r="494" spans="2:19" ht="15" customHeight="1" x14ac:dyDescent="0.55000000000000004">
      <c r="C494" s="2"/>
      <c r="D494" s="1"/>
      <c r="E494" s="131"/>
      <c r="F494" s="132"/>
      <c r="G494" s="132"/>
      <c r="H494" s="132"/>
      <c r="I494" s="132"/>
      <c r="J494" s="132"/>
      <c r="K494" s="133"/>
      <c r="N494" s="2"/>
      <c r="O494" s="85">
        <f>E494</f>
        <v>0</v>
      </c>
      <c r="P494" s="46"/>
      <c r="Q494" s="141"/>
      <c r="R494" s="144"/>
    </row>
    <row r="495" spans="2:19" ht="15" customHeight="1" x14ac:dyDescent="0.55000000000000004">
      <c r="C495" s="2"/>
      <c r="D495" s="1"/>
      <c r="E495" s="131"/>
      <c r="F495" s="132"/>
      <c r="G495" s="132"/>
      <c r="H495" s="132"/>
      <c r="I495" s="132"/>
      <c r="J495" s="132"/>
      <c r="K495" s="133"/>
      <c r="N495" s="1"/>
      <c r="O495" s="85">
        <f t="shared" ref="O495:O496" si="113">E495</f>
        <v>0</v>
      </c>
      <c r="P495" s="46"/>
      <c r="Q495" s="141"/>
      <c r="R495" s="144"/>
    </row>
    <row r="496" spans="2:19" ht="15" customHeight="1" x14ac:dyDescent="0.55000000000000004">
      <c r="C496" s="2"/>
      <c r="D496" s="1"/>
      <c r="E496" s="131"/>
      <c r="F496" s="132"/>
      <c r="G496" s="132"/>
      <c r="H496" s="132"/>
      <c r="I496" s="132"/>
      <c r="J496" s="132"/>
      <c r="K496" s="133"/>
      <c r="N496" s="1"/>
      <c r="O496" s="85">
        <f t="shared" si="113"/>
        <v>0</v>
      </c>
      <c r="P496" s="46"/>
      <c r="Q496" s="142"/>
      <c r="R496" s="145"/>
    </row>
    <row r="497" spans="2:18" ht="15" customHeight="1" x14ac:dyDescent="0.55000000000000004">
      <c r="D497" s="1"/>
      <c r="E497" s="97"/>
      <c r="F497" s="1"/>
      <c r="G497" s="1"/>
      <c r="H497" s="1"/>
      <c r="I497" s="1"/>
      <c r="J497" s="1"/>
      <c r="K497" s="2"/>
      <c r="N497" s="1"/>
    </row>
    <row r="498" spans="2:18" ht="15" customHeight="1" x14ac:dyDescent="0.55000000000000004">
      <c r="C498" s="1" t="s">
        <v>836</v>
      </c>
      <c r="D498" s="1"/>
      <c r="E498" s="97"/>
      <c r="F498" s="1"/>
      <c r="G498" s="1"/>
      <c r="H498" s="1"/>
      <c r="I498" s="1"/>
      <c r="J498" s="1"/>
      <c r="K498" s="2"/>
      <c r="N498" s="1"/>
    </row>
    <row r="499" spans="2:18" ht="15" customHeight="1" x14ac:dyDescent="0.55000000000000004">
      <c r="C499" s="152" t="s">
        <v>835</v>
      </c>
      <c r="D499" s="2" t="s">
        <v>653</v>
      </c>
      <c r="E499" s="3"/>
      <c r="F499" s="2"/>
      <c r="G499" s="2"/>
      <c r="H499" s="2"/>
      <c r="I499" s="2"/>
      <c r="J499" s="2"/>
      <c r="K499" s="2"/>
      <c r="N499" s="1"/>
      <c r="Q499" s="107"/>
      <c r="R499" s="107"/>
    </row>
    <row r="500" spans="2:18" ht="15" customHeight="1" x14ac:dyDescent="0.55000000000000004">
      <c r="B500" s="67"/>
      <c r="C500" s="2"/>
      <c r="D500" s="2"/>
      <c r="E500" s="131"/>
      <c r="F500" s="132"/>
      <c r="G500" s="132"/>
      <c r="H500" s="132"/>
      <c r="I500" s="132"/>
      <c r="J500" s="132"/>
      <c r="K500" s="133"/>
      <c r="L500" s="2"/>
      <c r="N500" s="2" t="s">
        <v>834</v>
      </c>
      <c r="O500" s="85">
        <f t="shared" ref="O500:O509" si="114">E500</f>
        <v>0</v>
      </c>
      <c r="P500" s="46"/>
      <c r="Q500" s="147">
        <v>0</v>
      </c>
      <c r="R500" s="138"/>
    </row>
    <row r="501" spans="2:18" ht="15" customHeight="1" x14ac:dyDescent="0.55000000000000004">
      <c r="C501" s="2"/>
      <c r="D501" s="2"/>
      <c r="E501" s="131"/>
      <c r="F501" s="132"/>
      <c r="G501" s="132"/>
      <c r="H501" s="132"/>
      <c r="I501" s="132"/>
      <c r="J501" s="132"/>
      <c r="K501" s="133"/>
      <c r="L501" s="2"/>
      <c r="O501" s="85">
        <f t="shared" si="114"/>
        <v>0</v>
      </c>
      <c r="P501" s="46"/>
      <c r="Q501" s="147"/>
      <c r="R501" s="138"/>
    </row>
    <row r="502" spans="2:18" ht="15" customHeight="1" x14ac:dyDescent="0.55000000000000004">
      <c r="C502" s="2"/>
      <c r="D502" s="2"/>
      <c r="E502" s="131"/>
      <c r="F502" s="132"/>
      <c r="G502" s="132"/>
      <c r="H502" s="132"/>
      <c r="I502" s="132"/>
      <c r="J502" s="132"/>
      <c r="K502" s="133"/>
      <c r="L502" s="2"/>
      <c r="O502" s="85">
        <f t="shared" si="114"/>
        <v>0</v>
      </c>
      <c r="P502" s="46"/>
      <c r="Q502" s="147"/>
      <c r="R502" s="138"/>
    </row>
    <row r="503" spans="2:18" ht="15" customHeight="1" x14ac:dyDescent="0.55000000000000004">
      <c r="C503" s="2"/>
      <c r="D503" s="2"/>
      <c r="E503" s="131"/>
      <c r="F503" s="132"/>
      <c r="G503" s="132"/>
      <c r="H503" s="132"/>
      <c r="I503" s="132"/>
      <c r="J503" s="132"/>
      <c r="K503" s="133"/>
      <c r="L503" s="2"/>
      <c r="O503" s="85">
        <f t="shared" si="114"/>
        <v>0</v>
      </c>
      <c r="P503" s="46"/>
      <c r="Q503" s="147"/>
      <c r="R503" s="138"/>
    </row>
    <row r="504" spans="2:18" ht="15" customHeight="1" x14ac:dyDescent="0.55000000000000004">
      <c r="C504" s="2"/>
      <c r="D504" s="2"/>
      <c r="E504" s="131"/>
      <c r="F504" s="132"/>
      <c r="G504" s="132"/>
      <c r="H504" s="132"/>
      <c r="I504" s="132"/>
      <c r="J504" s="132"/>
      <c r="K504" s="133"/>
      <c r="L504" s="2"/>
      <c r="O504" s="85">
        <f t="shared" si="114"/>
        <v>0</v>
      </c>
      <c r="P504" s="46"/>
      <c r="Q504" s="147"/>
      <c r="R504" s="138"/>
    </row>
    <row r="505" spans="2:18" ht="15" customHeight="1" x14ac:dyDescent="0.55000000000000004">
      <c r="C505" s="2"/>
      <c r="D505" s="2"/>
      <c r="E505" s="131"/>
      <c r="F505" s="132"/>
      <c r="G505" s="132"/>
      <c r="H505" s="132"/>
      <c r="I505" s="132"/>
      <c r="J505" s="132"/>
      <c r="K505" s="133"/>
      <c r="L505" s="2"/>
      <c r="O505" s="85">
        <f t="shared" si="114"/>
        <v>0</v>
      </c>
      <c r="P505" s="46"/>
      <c r="Q505" s="147"/>
      <c r="R505" s="138"/>
    </row>
    <row r="506" spans="2:18" ht="15" customHeight="1" x14ac:dyDescent="0.55000000000000004">
      <c r="C506" s="2"/>
      <c r="D506" s="2"/>
      <c r="E506" s="131"/>
      <c r="F506" s="132"/>
      <c r="G506" s="132"/>
      <c r="H506" s="132"/>
      <c r="I506" s="132"/>
      <c r="J506" s="132"/>
      <c r="K506" s="133"/>
      <c r="L506" s="2"/>
      <c r="O506" s="85">
        <f t="shared" si="114"/>
        <v>0</v>
      </c>
      <c r="P506" s="46"/>
      <c r="Q506" s="147"/>
      <c r="R506" s="138"/>
    </row>
    <row r="507" spans="2:18" ht="15" customHeight="1" x14ac:dyDescent="0.55000000000000004">
      <c r="C507" s="2"/>
      <c r="D507" s="2"/>
      <c r="E507" s="131"/>
      <c r="F507" s="132"/>
      <c r="G507" s="132"/>
      <c r="H507" s="132"/>
      <c r="I507" s="132"/>
      <c r="J507" s="132"/>
      <c r="K507" s="133"/>
      <c r="L507" s="2"/>
      <c r="O507" s="85">
        <f t="shared" si="114"/>
        <v>0</v>
      </c>
      <c r="P507" s="46"/>
      <c r="Q507" s="147"/>
      <c r="R507" s="138"/>
    </row>
    <row r="508" spans="2:18" ht="15" customHeight="1" x14ac:dyDescent="0.55000000000000004">
      <c r="C508" s="2"/>
      <c r="D508" s="2"/>
      <c r="E508" s="131"/>
      <c r="F508" s="132"/>
      <c r="G508" s="132"/>
      <c r="H508" s="132"/>
      <c r="I508" s="132"/>
      <c r="J508" s="132"/>
      <c r="K508" s="133"/>
      <c r="L508" s="2"/>
      <c r="O508" s="85">
        <f t="shared" si="114"/>
        <v>0</v>
      </c>
      <c r="P508" s="46"/>
      <c r="Q508" s="147"/>
      <c r="R508" s="138"/>
    </row>
    <row r="509" spans="2:18" ht="15" customHeight="1" x14ac:dyDescent="0.55000000000000004">
      <c r="C509" s="2"/>
      <c r="D509" s="2"/>
      <c r="E509" s="131"/>
      <c r="F509" s="132"/>
      <c r="G509" s="132"/>
      <c r="H509" s="132"/>
      <c r="I509" s="132"/>
      <c r="J509" s="132"/>
      <c r="K509" s="133"/>
      <c r="L509" s="2"/>
      <c r="O509" s="85">
        <f t="shared" si="114"/>
        <v>0</v>
      </c>
      <c r="P509" s="46"/>
      <c r="Q509" s="148"/>
      <c r="R509" s="139"/>
    </row>
    <row r="510" spans="2:18" ht="15" customHeight="1" x14ac:dyDescent="0.55000000000000004">
      <c r="C510" s="2"/>
      <c r="D510" s="2"/>
      <c r="E510" s="3"/>
      <c r="F510" s="2"/>
      <c r="G510" s="2"/>
      <c r="H510" s="2"/>
      <c r="I510" s="2"/>
      <c r="J510" s="2"/>
      <c r="K510" s="2"/>
    </row>
    <row r="511" spans="2:18" ht="15" customHeight="1" x14ac:dyDescent="0.55000000000000004">
      <c r="C511" s="2"/>
      <c r="D511" s="108" t="s">
        <v>654</v>
      </c>
      <c r="E511" s="109"/>
      <c r="F511" s="108"/>
      <c r="G511" s="2"/>
      <c r="H511" s="2"/>
      <c r="I511" s="2"/>
      <c r="J511" s="2"/>
      <c r="K511" s="2"/>
      <c r="N511" t="s">
        <v>654</v>
      </c>
    </row>
    <row r="512" spans="2:18" x14ac:dyDescent="0.55000000000000004">
      <c r="C512" s="2"/>
      <c r="D512" s="2" t="s">
        <v>655</v>
      </c>
      <c r="E512" s="134"/>
      <c r="F512" s="135"/>
      <c r="G512" s="135"/>
      <c r="H512" s="135"/>
      <c r="I512" s="135"/>
      <c r="J512" s="135"/>
      <c r="K512" s="136"/>
      <c r="O512" s="24">
        <f t="shared" ref="O512:O522" si="115">E512</f>
        <v>0</v>
      </c>
    </row>
    <row r="513" spans="3:15" x14ac:dyDescent="0.55000000000000004">
      <c r="C513" s="2"/>
      <c r="D513" s="2" t="s">
        <v>656</v>
      </c>
      <c r="E513" s="134"/>
      <c r="F513" s="135"/>
      <c r="G513" s="135"/>
      <c r="H513" s="135"/>
      <c r="I513" s="135"/>
      <c r="J513" s="135"/>
      <c r="K513" s="136"/>
      <c r="O513" s="24">
        <f t="shared" si="115"/>
        <v>0</v>
      </c>
    </row>
    <row r="514" spans="3:15" x14ac:dyDescent="0.55000000000000004">
      <c r="C514" s="2"/>
      <c r="D514" s="2" t="s">
        <v>657</v>
      </c>
      <c r="E514" s="134"/>
      <c r="F514" s="135"/>
      <c r="G514" s="135"/>
      <c r="H514" s="135"/>
      <c r="I514" s="135"/>
      <c r="J514" s="135"/>
      <c r="K514" s="136"/>
      <c r="O514" s="24">
        <f t="shared" si="115"/>
        <v>0</v>
      </c>
    </row>
    <row r="515" spans="3:15" x14ac:dyDescent="0.55000000000000004">
      <c r="C515" s="2"/>
      <c r="D515" s="2" t="s">
        <v>658</v>
      </c>
      <c r="E515" s="134"/>
      <c r="F515" s="135"/>
      <c r="G515" s="135"/>
      <c r="H515" s="135"/>
      <c r="I515" s="135"/>
      <c r="J515" s="135"/>
      <c r="K515" s="136"/>
      <c r="O515" s="24">
        <f t="shared" si="115"/>
        <v>0</v>
      </c>
    </row>
    <row r="516" spans="3:15" x14ac:dyDescent="0.55000000000000004">
      <c r="C516" s="2"/>
      <c r="D516" s="2" t="s">
        <v>659</v>
      </c>
      <c r="E516" s="134"/>
      <c r="F516" s="135"/>
      <c r="G516" s="135"/>
      <c r="H516" s="135"/>
      <c r="I516" s="135"/>
      <c r="J516" s="135"/>
      <c r="K516" s="136"/>
      <c r="O516" s="24">
        <f t="shared" si="115"/>
        <v>0</v>
      </c>
    </row>
    <row r="517" spans="3:15" ht="15" customHeight="1" x14ac:dyDescent="0.55000000000000004">
      <c r="C517" s="2"/>
      <c r="D517" s="2" t="s">
        <v>660</v>
      </c>
      <c r="E517" s="120"/>
      <c r="F517" s="121"/>
      <c r="G517" s="121"/>
      <c r="H517" s="121"/>
      <c r="I517" s="121"/>
      <c r="J517" s="121"/>
      <c r="K517" s="122"/>
      <c r="O517" s="24">
        <f t="shared" si="115"/>
        <v>0</v>
      </c>
    </row>
    <row r="518" spans="3:15" x14ac:dyDescent="0.55000000000000004">
      <c r="C518" s="2"/>
      <c r="D518" s="2" t="s">
        <v>661</v>
      </c>
      <c r="E518" s="134"/>
      <c r="F518" s="135"/>
      <c r="G518" s="135"/>
      <c r="H518" s="135"/>
      <c r="I518" s="135"/>
      <c r="J518" s="135"/>
      <c r="K518" s="136"/>
      <c r="O518" s="24">
        <f t="shared" si="115"/>
        <v>0</v>
      </c>
    </row>
    <row r="519" spans="3:15" ht="15" customHeight="1" x14ac:dyDescent="0.55000000000000004">
      <c r="C519" s="2"/>
      <c r="D519" s="2" t="s">
        <v>662</v>
      </c>
      <c r="E519" s="120"/>
      <c r="F519" s="121"/>
      <c r="G519" s="121"/>
      <c r="H519" s="121"/>
      <c r="I519" s="121"/>
      <c r="J519" s="121"/>
      <c r="K519" s="122"/>
      <c r="O519" s="24">
        <f t="shared" si="115"/>
        <v>0</v>
      </c>
    </row>
    <row r="520" spans="3:15" ht="15" customHeight="1" x14ac:dyDescent="0.55000000000000004">
      <c r="C520" s="2"/>
      <c r="D520" s="2" t="s">
        <v>663</v>
      </c>
      <c r="E520" s="120"/>
      <c r="F520" s="121"/>
      <c r="G520" s="121"/>
      <c r="H520" s="121"/>
      <c r="I520" s="121"/>
      <c r="J520" s="121"/>
      <c r="K520" s="122"/>
      <c r="O520" s="24">
        <f t="shared" si="115"/>
        <v>0</v>
      </c>
    </row>
    <row r="521" spans="3:15" ht="15" customHeight="1" x14ac:dyDescent="0.55000000000000004">
      <c r="C521" s="2"/>
      <c r="D521" s="62" t="s">
        <v>664</v>
      </c>
      <c r="E521" s="120"/>
      <c r="F521" s="121"/>
      <c r="G521" s="121"/>
      <c r="H521" s="121"/>
      <c r="I521" s="121"/>
      <c r="J521" s="121"/>
      <c r="K521" s="122"/>
      <c r="O521" s="24">
        <f t="shared" si="115"/>
        <v>0</v>
      </c>
    </row>
    <row r="522" spans="3:15" ht="15" customHeight="1" x14ac:dyDescent="0.55000000000000004">
      <c r="C522" s="2"/>
      <c r="D522" s="62" t="s">
        <v>665</v>
      </c>
      <c r="E522" s="120"/>
      <c r="F522" s="121"/>
      <c r="G522" s="121"/>
      <c r="H522" s="121"/>
      <c r="I522" s="121"/>
      <c r="J522" s="121"/>
      <c r="K522" s="122"/>
      <c r="O522" s="24">
        <f t="shared" si="115"/>
        <v>0</v>
      </c>
    </row>
    <row r="523" spans="3:15" ht="15" customHeight="1" thickBot="1" x14ac:dyDescent="0.6">
      <c r="C523" s="2"/>
      <c r="D523" s="2"/>
      <c r="E523" s="3"/>
      <c r="F523" s="2"/>
      <c r="G523" s="2"/>
      <c r="H523" s="2"/>
      <c r="I523" s="2"/>
      <c r="J523" s="2"/>
      <c r="K523" s="2"/>
    </row>
    <row r="524" spans="3:15" ht="15" hidden="1" customHeight="1" x14ac:dyDescent="0.55000000000000004">
      <c r="C524" s="10"/>
      <c r="D524" s="10"/>
      <c r="E524" s="110"/>
      <c r="F524" s="111"/>
      <c r="G524" s="111"/>
      <c r="H524" s="10"/>
      <c r="I524" s="10"/>
      <c r="J524" s="10"/>
      <c r="K524" s="10"/>
      <c r="L524" s="10"/>
    </row>
    <row r="525" spans="3:15" ht="15" hidden="1" customHeight="1" x14ac:dyDescent="0.55000000000000004">
      <c r="C525" s="10"/>
      <c r="D525" s="10"/>
      <c r="E525" s="110"/>
      <c r="F525" s="111"/>
      <c r="G525" s="111"/>
      <c r="H525" s="10"/>
      <c r="I525" s="10"/>
      <c r="J525" s="10"/>
      <c r="K525" s="10"/>
      <c r="L525" s="10"/>
    </row>
    <row r="526" spans="3:15" ht="15" hidden="1" customHeight="1" x14ac:dyDescent="0.55000000000000004">
      <c r="C526" s="10"/>
      <c r="D526" s="10"/>
      <c r="E526" s="110"/>
      <c r="F526" s="111"/>
      <c r="G526" s="111"/>
      <c r="H526" s="10"/>
      <c r="I526" s="10"/>
      <c r="J526" s="10"/>
      <c r="K526" s="10"/>
      <c r="L526" s="10"/>
    </row>
    <row r="527" spans="3:15" ht="15" hidden="1" customHeight="1" x14ac:dyDescent="0.55000000000000004">
      <c r="C527" s="10"/>
      <c r="D527" s="10"/>
      <c r="E527" s="110"/>
      <c r="F527" s="111"/>
      <c r="G527" s="111"/>
      <c r="H527" s="10"/>
      <c r="I527" s="10"/>
      <c r="J527" s="10"/>
      <c r="K527" s="10"/>
      <c r="L527" s="10"/>
    </row>
    <row r="528" spans="3:15" ht="15" hidden="1" customHeight="1" thickBot="1" x14ac:dyDescent="0.6">
      <c r="C528" s="10"/>
      <c r="D528" s="10"/>
      <c r="E528" s="110"/>
      <c r="F528" s="111"/>
      <c r="G528" s="111"/>
      <c r="H528" s="10"/>
      <c r="I528" s="10"/>
      <c r="J528" s="10"/>
      <c r="K528" s="10"/>
      <c r="L528" s="10"/>
    </row>
    <row r="529" spans="14:21" ht="18.5" thickBot="1" x14ac:dyDescent="0.6">
      <c r="N529" s="27" t="s">
        <v>42</v>
      </c>
      <c r="Q529" s="44">
        <f>Q36</f>
        <v>140</v>
      </c>
      <c r="R529" s="45">
        <f>R36</f>
        <v>0</v>
      </c>
    </row>
    <row r="530" spans="14:21" ht="18.5" thickBot="1" x14ac:dyDescent="0.6">
      <c r="N530" s="27" t="s">
        <v>121</v>
      </c>
      <c r="Q530" s="44">
        <f>Q78</f>
        <v>680</v>
      </c>
      <c r="R530" s="45">
        <f>R78</f>
        <v>0</v>
      </c>
    </row>
    <row r="531" spans="14:21" ht="18.5" thickBot="1" x14ac:dyDescent="0.6">
      <c r="N531" s="27" t="s">
        <v>356</v>
      </c>
      <c r="Q531" s="44">
        <f>Q283</f>
        <v>170</v>
      </c>
      <c r="R531" s="45">
        <f>R283</f>
        <v>0</v>
      </c>
    </row>
    <row r="532" spans="14:21" ht="18.5" thickBot="1" x14ac:dyDescent="0.6">
      <c r="N532" s="27" t="s">
        <v>390</v>
      </c>
      <c r="Q532" s="44">
        <f>Q307</f>
        <v>210</v>
      </c>
      <c r="R532" s="45">
        <f>R307</f>
        <v>0</v>
      </c>
    </row>
    <row r="533" spans="14:21" ht="18.5" thickBot="1" x14ac:dyDescent="0.6">
      <c r="N533" s="27" t="s">
        <v>460</v>
      </c>
      <c r="Q533" s="44">
        <f>Q354</f>
        <v>180</v>
      </c>
      <c r="R533" s="45">
        <f>R354</f>
        <v>0</v>
      </c>
    </row>
    <row r="534" spans="14:21" ht="18.5" thickBot="1" x14ac:dyDescent="0.6">
      <c r="N534" s="27" t="s">
        <v>511</v>
      </c>
      <c r="Q534" s="44">
        <f>Q390</f>
        <v>100</v>
      </c>
      <c r="R534" s="45">
        <f>R390</f>
        <v>0</v>
      </c>
    </row>
    <row r="535" spans="14:21" ht="18.5" thickBot="1" x14ac:dyDescent="0.6">
      <c r="N535" s="27" t="s">
        <v>550</v>
      </c>
      <c r="Q535" s="44">
        <f>Q410</f>
        <v>60</v>
      </c>
      <c r="R535" s="45">
        <f>R410</f>
        <v>0</v>
      </c>
    </row>
    <row r="536" spans="14:21" ht="18.5" thickBot="1" x14ac:dyDescent="0.6">
      <c r="N536" s="27" t="s">
        <v>567</v>
      </c>
      <c r="Q536" s="44">
        <f>Q421</f>
        <v>60</v>
      </c>
      <c r="R536" s="45">
        <f>R421</f>
        <v>0</v>
      </c>
    </row>
    <row r="537" spans="14:21" ht="18.5" thickBot="1" x14ac:dyDescent="0.6">
      <c r="N537" s="27" t="s">
        <v>578</v>
      </c>
      <c r="Q537" s="44">
        <f>Q432</f>
        <v>50</v>
      </c>
      <c r="R537" s="45">
        <f>R432</f>
        <v>0</v>
      </c>
    </row>
    <row r="538" spans="14:21" ht="18.5" thickBot="1" x14ac:dyDescent="0.6">
      <c r="N538" s="27" t="s">
        <v>585</v>
      </c>
      <c r="Q538" s="44">
        <f>Q438</f>
        <v>90</v>
      </c>
      <c r="R538" s="45">
        <f>R438</f>
        <v>0</v>
      </c>
    </row>
    <row r="539" spans="14:21" ht="18.5" thickBot="1" x14ac:dyDescent="0.6">
      <c r="N539" s="1" t="s">
        <v>605</v>
      </c>
      <c r="Q539" s="44">
        <f>Q450</f>
        <v>260</v>
      </c>
      <c r="R539" s="45">
        <f>R450</f>
        <v>0</v>
      </c>
    </row>
    <row r="540" spans="14:21" ht="18.5" thickBot="1" x14ac:dyDescent="0.6">
      <c r="N540" s="1" t="s">
        <v>646</v>
      </c>
      <c r="Q540" s="44">
        <f>Q483</f>
        <v>0</v>
      </c>
      <c r="R540" s="45">
        <f>R483</f>
        <v>0</v>
      </c>
    </row>
    <row r="541" spans="14:21" ht="18.5" thickBot="1" x14ac:dyDescent="0.6">
      <c r="N541" s="1" t="s">
        <v>666</v>
      </c>
      <c r="Q541" s="44">
        <f>Q499</f>
        <v>0</v>
      </c>
      <c r="R541" s="45">
        <f>R499</f>
        <v>0</v>
      </c>
    </row>
    <row r="542" spans="14:21" ht="18.5" thickBot="1" x14ac:dyDescent="0.6"/>
    <row r="543" spans="14:21" ht="18.5" thickBot="1" x14ac:dyDescent="0.6">
      <c r="Q543" s="44">
        <f>SUM(Q529:Q541)</f>
        <v>2000</v>
      </c>
      <c r="R543" s="45">
        <f>SUM(R529:R541)</f>
        <v>0</v>
      </c>
    </row>
    <row r="544" spans="14:21" ht="18.5" thickBot="1" x14ac:dyDescent="0.6">
      <c r="N544" s="50" t="s">
        <v>50</v>
      </c>
      <c r="O544" s="112">
        <f>SUMIF($B:$B,$N544,Q:Q)</f>
        <v>410</v>
      </c>
      <c r="P544" s="113">
        <f>SUMIF($B:$B,$N544,R:R)</f>
        <v>0</v>
      </c>
      <c r="T544" s="6"/>
      <c r="U544" s="6"/>
    </row>
    <row r="545" spans="15:16" x14ac:dyDescent="0.55000000000000004">
      <c r="O545" s="5" t="s">
        <v>7</v>
      </c>
      <c r="P545" s="5" t="s">
        <v>8</v>
      </c>
    </row>
  </sheetData>
  <sheetProtection algorithmName="SHA-512" hashValue="+tW0n2qc8/z8c+XeTMS3j0qNxAsIkLSa/Z83a61Oti6SD4hji7hNXWjzvz7gKgxbASXT4lAOBbWtSgjl89Pj2g==" saltValue="550xduJxfcx4AsgAxWF50Q==" spinCount="100000" sheet="1" objects="1" scenarios="1" selectLockedCells="1"/>
  <mergeCells count="82">
    <mergeCell ref="E502:K502"/>
    <mergeCell ref="E503:K503"/>
    <mergeCell ref="E504:K504"/>
    <mergeCell ref="E507:K507"/>
    <mergeCell ref="E508:K508"/>
    <mergeCell ref="E509:K509"/>
    <mergeCell ref="AB1:AC2"/>
    <mergeCell ref="E522:K522"/>
    <mergeCell ref="E516:K516"/>
    <mergeCell ref="E517:K517"/>
    <mergeCell ref="E518:K518"/>
    <mergeCell ref="E519:K519"/>
    <mergeCell ref="E520:K520"/>
    <mergeCell ref="E521:K521"/>
    <mergeCell ref="E515:K515"/>
    <mergeCell ref="E500:K500"/>
    <mergeCell ref="Q500:Q509"/>
    <mergeCell ref="R500:R509"/>
    <mergeCell ref="E501:K501"/>
    <mergeCell ref="E512:K512"/>
    <mergeCell ref="E513:K513"/>
    <mergeCell ref="E514:K514"/>
    <mergeCell ref="R486:R488"/>
    <mergeCell ref="E487:K487"/>
    <mergeCell ref="E488:K488"/>
    <mergeCell ref="E492:K492"/>
    <mergeCell ref="Q492:Q496"/>
    <mergeCell ref="R492:R496"/>
    <mergeCell ref="E493:K493"/>
    <mergeCell ref="E494:K494"/>
    <mergeCell ref="E495:K495"/>
    <mergeCell ref="E496:K496"/>
    <mergeCell ref="Q486:Q488"/>
    <mergeCell ref="E505:K505"/>
    <mergeCell ref="E506:K506"/>
    <mergeCell ref="E478:K478"/>
    <mergeCell ref="E479:K479"/>
    <mergeCell ref="E480:K480"/>
    <mergeCell ref="E481:K481"/>
    <mergeCell ref="E486:K486"/>
    <mergeCell ref="E476:K476"/>
    <mergeCell ref="E357:E361"/>
    <mergeCell ref="E362:E366"/>
    <mergeCell ref="E367:E371"/>
    <mergeCell ref="E372:E376"/>
    <mergeCell ref="G459:K459"/>
    <mergeCell ref="G460:K460"/>
    <mergeCell ref="G469:K469"/>
    <mergeCell ref="G470:K470"/>
    <mergeCell ref="E472:K472"/>
    <mergeCell ref="E473:K473"/>
    <mergeCell ref="E475:K475"/>
    <mergeCell ref="G330:I330"/>
    <mergeCell ref="G314:I314"/>
    <mergeCell ref="G315:I315"/>
    <mergeCell ref="G317:I317"/>
    <mergeCell ref="G318:I318"/>
    <mergeCell ref="G320:I320"/>
    <mergeCell ref="G321:I321"/>
    <mergeCell ref="G323:I323"/>
    <mergeCell ref="G324:I324"/>
    <mergeCell ref="G326:I326"/>
    <mergeCell ref="G327:I327"/>
    <mergeCell ref="G329:I329"/>
    <mergeCell ref="D110:D111"/>
    <mergeCell ref="E31:K31"/>
    <mergeCell ref="E38:K38"/>
    <mergeCell ref="E39:K39"/>
    <mergeCell ref="E40:K40"/>
    <mergeCell ref="G51:I51"/>
    <mergeCell ref="D52:F52"/>
    <mergeCell ref="D67:K68"/>
    <mergeCell ref="D73:K74"/>
    <mergeCell ref="D81:D82"/>
    <mergeCell ref="D86:D87"/>
    <mergeCell ref="D105:D106"/>
    <mergeCell ref="E29:K29"/>
    <mergeCell ref="E17:I17"/>
    <mergeCell ref="E22:K22"/>
    <mergeCell ref="E23:K23"/>
    <mergeCell ref="E25:K25"/>
    <mergeCell ref="E27:K27"/>
  </mergeCells>
  <phoneticPr fontId="1"/>
  <conditionalFormatting sqref="E24 E26 E28 E30 E32">
    <cfRule type="expression" dxfId="6" priority="6">
      <formula>AND(E$33&gt;100,E23&lt;&gt;"")=TRUE</formula>
    </cfRule>
  </conditionalFormatting>
  <conditionalFormatting sqref="E33">
    <cfRule type="cellIs" dxfId="5" priority="7" operator="greaterThan">
      <formula>100</formula>
    </cfRule>
  </conditionalFormatting>
  <conditionalFormatting sqref="E23:K23 E25:K25 E27:K27 E29:K29 E31:K31">
    <cfRule type="expression" dxfId="4" priority="5">
      <formula>AND(E24&gt;0,E23="")=TRUE</formula>
    </cfRule>
  </conditionalFormatting>
  <conditionalFormatting sqref="P64:P66">
    <cfRule type="cellIs" dxfId="3" priority="4" operator="notEqual">
      <formula>0</formula>
    </cfRule>
  </conditionalFormatting>
  <conditionalFormatting sqref="P70">
    <cfRule type="cellIs" dxfId="2" priority="3" operator="notEqual">
      <formula>0</formula>
    </cfRule>
  </conditionalFormatting>
  <conditionalFormatting sqref="P72">
    <cfRule type="cellIs" dxfId="1" priority="2" operator="notEqual">
      <formula>0</formula>
    </cfRule>
  </conditionalFormatting>
  <conditionalFormatting sqref="P75">
    <cfRule type="cellIs" dxfId="0" priority="1" operator="notEqual">
      <formula>0</formula>
    </cfRule>
  </conditionalFormatting>
  <dataValidations count="21">
    <dataValidation type="list" imeMode="hiragana" allowBlank="1" showInputMessage="1" showErrorMessage="1" sqref="G37" xr:uid="{91B4969E-16FC-4D9C-A913-6E7ADCD1786D}">
      <formula1>"HD制である,HD制ではない"</formula1>
    </dataValidation>
    <dataValidation type="list" allowBlank="1" showInputMessage="1" showErrorMessage="1" sqref="G139:G140 G305 G200 J184 G184 J200 G153:G166 J153 J166" xr:uid="{EE1E4E74-87CC-41A8-AC0D-02E687843D15}">
      <formula1>"有り,無し"</formula1>
    </dataValidation>
    <dataValidation type="whole" imeMode="off" allowBlank="1" showInputMessage="1" showErrorMessage="1" sqref="E41 F18:F20 F4:F16" xr:uid="{3D3DF60E-C712-401B-A7BB-CF988CFC78C7}">
      <formula1>1</formula1>
      <formula2>2025</formula2>
    </dataValidation>
    <dataValidation type="whole" imeMode="off" allowBlank="1" showInputMessage="1" showErrorMessage="1" sqref="G41 H18:H20 H2:H16" xr:uid="{79D02934-572F-412E-8BF0-26FDD00F42F6}">
      <formula1>1</formula1>
      <formula2>12</formula2>
    </dataValidation>
    <dataValidation type="whole" imeMode="off" allowBlank="1" showInputMessage="1" showErrorMessage="1" sqref="I41 J2:J20" xr:uid="{C903755B-0BED-4791-B8F7-9CE503FDE8C5}">
      <formula1>1</formula1>
      <formula2>31</formula2>
    </dataValidation>
    <dataValidation type="whole" imeMode="off" operator="greaterThanOrEqual" allowBlank="1" showInputMessage="1" showErrorMessage="1" sqref="G249 I433:I434 G285 G287 G289 G291:G292 G294 G296 G278 G300:G303 G309 G311 G332:G333 G335:G336 G338:G339 G341:G342 G276 H384:H385 H387:H388 I391:I392 I411 I422 G298 G274 G270 G268 G247 E42:E43 E45:E46 G280 G272 H357:H376 H378:H379 H381:H382 G344:G352" xr:uid="{9F82BFBB-8966-4750-9DFB-DEA91800568B}">
      <formula1>0</formula1>
    </dataValidation>
    <dataValidation imeMode="hiragana" allowBlank="1" showInputMessage="1" showErrorMessage="1" sqref="E38:K40 E22:K23 E25:K25 E27:K27 E29:K29 E31:K31" xr:uid="{FF3150EC-40ED-4095-B2E0-699C934C3EAF}"/>
    <dataValidation type="list" imeMode="off" allowBlank="1" showInputMessage="1" showErrorMessage="1" sqref="J440:J448 G242 G244 G277 G273 G279 G269 G248 G281 G250 G252 G254 G271 G275 G256 G258 G260 G262 G265 G267" xr:uid="{6A430FE7-E06C-4CC8-92F6-1A2ECAA15CBC}">
      <formula1>"Yes,No"</formula1>
    </dataValidation>
    <dataValidation type="decimal" imeMode="off" allowBlank="1" showInputMessage="1" showErrorMessage="1" sqref="E24 E26 E28 E30 E32" xr:uid="{B434B8F3-3F18-450F-95E8-78CF2E8F2DDE}">
      <formula1>0</formula1>
      <formula2>99.9</formula2>
    </dataValidation>
    <dataValidation imeMode="hiragana" operator="greaterThanOrEqual" allowBlank="1" showInputMessage="1" showErrorMessage="1" sqref="G317:I318 G320:I321 G323:I324 G326:I327 E518:K518 G329:I330 G51:I51 G459:G460 E500:K509 G469:K470 F495:K496 E475:K476 E486:K488 E512:K516 G314:I315 E492:E496 F492:K492 E472:K473 E478:K481" xr:uid="{3B0B6EE8-C665-4FF5-B5AC-C58309847A1E}"/>
    <dataValidation imeMode="off" operator="greaterThanOrEqual" allowBlank="1" showInputMessage="1" showErrorMessage="1" sqref="E517:K517 E44 E519:K522" xr:uid="{9C34BAC9-BA2D-4E3D-AB15-D317EC95B2C3}"/>
    <dataValidation type="list" imeMode="hiragana" allowBlank="1" showInputMessage="1" showErrorMessage="1" sqref="I394:I408 G52 G54 G56 G58 G60 G62 G141:G152 G130:G138 G168 J128 G202 G204:G212 G214:G215 G217:G218 G220 G222 G186:G199 G230 G228 J141:J152 G236 G238 G240 G452:G458 J81:J104 I436 G226 G170:G183 G81:G128 G232 G234 G47:G50 G224 G246:G250 G252 G254 G462:G468 I424:I430 I413:I419 G256 G258 G260 G262 G265 G267" xr:uid="{B4CA5EE6-2F65-48A8-8DF2-F9F6C18E0C4C}">
      <formula1>"有り,無し"</formula1>
    </dataValidation>
    <dataValidation type="list" imeMode="hiragana" allowBlank="1" showInputMessage="1" showErrorMessage="1" sqref="G328 G313 G316 G319 G322 G325" xr:uid="{43389F5A-187A-4495-A8C9-C7A91B532FE2}">
      <formula1>"有り(横浜市内),有り(神奈川県内（横浜市を除く）),無し"</formula1>
    </dataValidation>
    <dataValidation type="list" imeMode="hiragana" allowBlank="1" showInputMessage="1" showErrorMessage="1" sqref="G66 G64 G75" xr:uid="{A5AE2A2C-C166-4D9D-B0FA-2449B52B50DC}">
      <formula1>"該当する,該当しない"</formula1>
    </dataValidation>
    <dataValidation type="whole" imeMode="off" allowBlank="1" showInputMessage="1" showErrorMessage="1" sqref="F2:F3" xr:uid="{9FBD1278-BF30-404A-A7D9-467A13C77C17}">
      <formula1>2020</formula1>
      <formula2>2025</formula2>
    </dataValidation>
    <dataValidation type="list" allowBlank="1" showInputMessage="1" showErrorMessage="1" sqref="P459:P460 P469:P470 P475:P476 P472:P473 P478:P481" xr:uid="{C0B14658-FE71-42AF-8307-ACA67E6B1A90}">
      <formula1>"1,0"</formula1>
    </dataValidation>
    <dataValidation type="list" allowBlank="1" showInputMessage="1" showErrorMessage="1" sqref="P40" xr:uid="{59BA9D8D-58AE-4D98-A3F4-7F937C85B429}">
      <formula1>"20,10,5,3,1"</formula1>
    </dataValidation>
    <dataValidation type="whole" allowBlank="1" showInputMessage="1" showErrorMessage="1" sqref="P315 P318 P321 P324 P327 P330" xr:uid="{C4DB23C3-1DB0-477D-A3B1-F41E80D31CCB}">
      <formula1>-SUM(P313:P314)</formula1>
      <formula2>0</formula2>
    </dataValidation>
    <dataValidation type="whole" imeMode="off" allowBlank="1" showInputMessage="1" showErrorMessage="1" sqref="Q23 Q25 Q27 Q29 Q31" xr:uid="{5E853BD3-072E-4D43-85AD-EE5D95D62F6B}">
      <formula1>0</formula1>
      <formula2>1500</formula2>
    </dataValidation>
    <dataValidation type="list" imeMode="off" allowBlank="1" showInputMessage="1" showErrorMessage="1" sqref="E17:I17" xr:uid="{B2C1959F-5631-40F1-BC73-97F541800F01}">
      <formula1>"「推奨物流事業者」のみ,「推奨物流事業者」及び「場内貨物取扱指定事業者」"</formula1>
    </dataValidation>
    <dataValidation type="list" imeMode="hiragana" allowBlank="1" showInputMessage="1" showErrorMessage="1" sqref="G70 G72" xr:uid="{7F7B869B-E8AF-40BC-9FED-461F34E71E4E}">
      <formula1>"完納している,未完納である"</formula1>
    </dataValidation>
  </dataValidations>
  <pageMargins left="0.70866141732283472" right="0.70866141732283472" top="0.55118110236220474" bottom="0.35433070866141736" header="0.31496062992125984" footer="0.31496062992125984"/>
  <pageSetup paperSize="9" scale="73" fitToHeight="0" orientation="portrait" r:id="rId1"/>
  <headerFooter>
    <oddFooter>&amp;C&amp;P/&amp;N</oddFooter>
  </headerFooter>
  <rowBreaks count="7" manualBreakCount="7">
    <brk id="70" max="16383" man="1"/>
    <brk id="168" max="16383" man="1"/>
    <brk id="240" max="16383" man="1"/>
    <brk id="309" max="16383" man="1"/>
    <brk id="379" max="16383" man="1"/>
    <brk id="449" max="16383" man="1"/>
    <brk id="510"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２０２７年国際園芸博覧会</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堀内 重樹</dc:creator>
  <cp:lastModifiedBy>石井 昭彦</cp:lastModifiedBy>
  <cp:lastPrinted>2024-02-13T08:16:38Z</cp:lastPrinted>
  <dcterms:created xsi:type="dcterms:W3CDTF">2023-11-20T07:01:54Z</dcterms:created>
  <dcterms:modified xsi:type="dcterms:W3CDTF">2024-02-13T08:32:25Z</dcterms:modified>
</cp:coreProperties>
</file>